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bookViews>
    <workbookView xWindow="0" yWindow="0" windowWidth="15576" windowHeight="8448" tabRatio="815" firstSheet="1" activeTab="2"/>
  </bookViews>
  <sheets>
    <sheet name="Schema Generale" sheetId="6" r:id="rId1"/>
    <sheet name="Organizzazione" sheetId="5" r:id="rId2"/>
    <sheet name="Caratteristiche" sheetId="3" r:id="rId3"/>
    <sheet name="Economico Patrimoniale" sheetId="4" r:id="rId4"/>
    <sheet name="Missione programma processo" sheetId="2" r:id="rId5"/>
    <sheet name="Obiettivo 1" sheetId="9" r:id="rId6"/>
    <sheet name="Obiettivo 2" sheetId="10" r:id="rId7"/>
  </sheets>
  <externalReferences>
    <externalReference r:id="rId8"/>
  </externalReferences>
  <definedNames>
    <definedName name="_xlnm._FilterDatabase" localSheetId="0" hidden="1">'Schema Generale'!#REF!</definedName>
    <definedName name="area">[1]db1!$B$2:$B$20</definedName>
    <definedName name="_xlnm.Print_Area" localSheetId="2">Caratteristiche!$A$2:$N$44</definedName>
    <definedName name="_xlnm.Print_Area" localSheetId="3">'Economico Patrimoniale'!$A$1:$L$105</definedName>
    <definedName name="_xlnm.Print_Area" localSheetId="1">Organizzazione!$A$1:$L$60</definedName>
    <definedName name="_xlnm.Print_Area" localSheetId="0">'Schema Generale'!$A$1:$G$48</definedName>
    <definedName name="cronoprogramma">[1]db1!$K$1</definedName>
    <definedName name="nome">[1]db1!$C$2:$C$20</definedName>
    <definedName name="Payment_Needed">"Pagamento richiesto"</definedName>
    <definedName name="Reimbursement">"Rimborso"</definedName>
    <definedName name="tipo">[1]db1!$E$2:$E$4</definedName>
  </definedNames>
  <calcPr calcId="145621"/>
</workbook>
</file>

<file path=xl/calcChain.xml><?xml version="1.0" encoding="utf-8"?>
<calcChain xmlns="http://schemas.openxmlformats.org/spreadsheetml/2006/main">
  <c r="M105" i="10" l="1"/>
  <c r="M104" i="10"/>
  <c r="L56" i="2" l="1"/>
  <c r="L17" i="2"/>
  <c r="L14" i="2"/>
  <c r="L7" i="2"/>
  <c r="L9" i="2"/>
  <c r="L91" i="2"/>
  <c r="L90" i="2"/>
  <c r="L88" i="2"/>
  <c r="L78" i="2"/>
  <c r="L77" i="2"/>
  <c r="L73" i="2"/>
  <c r="L72" i="2"/>
  <c r="L70" i="2"/>
  <c r="L64" i="2"/>
  <c r="L60" i="2"/>
  <c r="L59" i="2"/>
  <c r="L57" i="2"/>
  <c r="L55" i="2"/>
  <c r="L50" i="2"/>
  <c r="L49" i="2"/>
  <c r="L48" i="2"/>
  <c r="L47" i="2"/>
  <c r="L46" i="2"/>
  <c r="L41" i="2"/>
  <c r="L38" i="2" l="1"/>
  <c r="L36" i="2"/>
  <c r="L33" i="2"/>
  <c r="L32" i="2"/>
  <c r="L31" i="2"/>
  <c r="L30" i="2"/>
  <c r="L28" i="2"/>
  <c r="L29" i="2"/>
  <c r="L27" i="2"/>
  <c r="L26" i="2"/>
  <c r="L22" i="2"/>
  <c r="L23" i="2"/>
  <c r="L20" i="2"/>
  <c r="L16" i="2"/>
  <c r="L15" i="2"/>
  <c r="L13" i="2"/>
  <c r="L10" i="2"/>
  <c r="L8" i="2"/>
  <c r="L6" i="2" l="1"/>
  <c r="L5" i="2"/>
  <c r="L4" i="2"/>
  <c r="L3" i="2"/>
  <c r="K40" i="5" l="1"/>
  <c r="K43" i="5"/>
  <c r="M53" i="10" l="1"/>
  <c r="M50" i="10"/>
  <c r="M49" i="10"/>
  <c r="M46" i="10"/>
  <c r="M45" i="10"/>
  <c r="M42" i="10"/>
  <c r="M41" i="10"/>
  <c r="M40" i="10"/>
  <c r="M39" i="10"/>
  <c r="M38" i="10"/>
  <c r="M37" i="10"/>
  <c r="M36" i="10"/>
  <c r="M35" i="10"/>
  <c r="M34" i="10"/>
  <c r="M33" i="10"/>
  <c r="M54" i="9"/>
  <c r="M53" i="9"/>
  <c r="M50" i="9"/>
  <c r="M49" i="9"/>
  <c r="M45" i="9"/>
  <c r="M42" i="9"/>
  <c r="M41" i="9"/>
  <c r="M40" i="9"/>
  <c r="M39" i="9"/>
  <c r="M38" i="9"/>
  <c r="M37" i="9"/>
  <c r="M36" i="9"/>
  <c r="M35" i="9"/>
  <c r="M34" i="9"/>
  <c r="M33" i="9"/>
  <c r="K91" i="2" l="1"/>
  <c r="K90" i="2"/>
  <c r="K88" i="2"/>
  <c r="K78" i="2"/>
  <c r="K77" i="2"/>
  <c r="K72" i="2"/>
  <c r="K71" i="2"/>
  <c r="K70" i="2"/>
  <c r="K64" i="2"/>
  <c r="K59" i="2"/>
  <c r="K55" i="2"/>
  <c r="K54" i="2"/>
  <c r="K50" i="2"/>
  <c r="K48" i="2"/>
  <c r="K46" i="2"/>
  <c r="K41" i="2"/>
  <c r="K38" i="2"/>
  <c r="K36" i="2"/>
  <c r="K28" i="2"/>
  <c r="K30" i="2"/>
  <c r="K31" i="2"/>
  <c r="K26" i="2"/>
  <c r="K23" i="2"/>
  <c r="K20" i="2"/>
  <c r="K8" i="2"/>
  <c r="K10" i="2"/>
  <c r="K13" i="2"/>
  <c r="K15" i="2"/>
  <c r="K17" i="2"/>
  <c r="K5" i="2"/>
  <c r="K6" i="2"/>
  <c r="K4" i="2"/>
  <c r="K3" i="2"/>
  <c r="S60" i="2" l="1"/>
  <c r="P60" i="2"/>
  <c r="I60" i="2"/>
  <c r="S21" i="2"/>
  <c r="P21" i="2"/>
  <c r="S18" i="2" l="1"/>
  <c r="P18" i="2"/>
  <c r="S12" i="2"/>
  <c r="P12" i="2"/>
  <c r="S11" i="2"/>
  <c r="P11" i="2"/>
  <c r="E80" i="4" l="1"/>
  <c r="G80" i="4"/>
  <c r="I80" i="4"/>
  <c r="E83" i="4"/>
  <c r="G83" i="4"/>
  <c r="I83" i="4"/>
  <c r="E86" i="4"/>
  <c r="G86" i="4"/>
  <c r="I86" i="4"/>
  <c r="E89" i="4"/>
  <c r="G89" i="4"/>
  <c r="I89" i="4"/>
  <c r="R91" i="2" l="1"/>
  <c r="S91" i="2" s="1"/>
  <c r="O91" i="2"/>
  <c r="P91" i="2" s="1"/>
  <c r="H91" i="2"/>
  <c r="I91" i="2" s="1"/>
  <c r="M91" i="2" s="1"/>
  <c r="R90" i="2"/>
  <c r="S90" i="2" s="1"/>
  <c r="O90" i="2"/>
  <c r="P90" i="2" s="1"/>
  <c r="H90" i="2"/>
  <c r="I90" i="2" s="1"/>
  <c r="M90" i="2" s="1"/>
  <c r="R88" i="2"/>
  <c r="S88" i="2" s="1"/>
  <c r="O88" i="2"/>
  <c r="P88" i="2" s="1"/>
  <c r="H88" i="2"/>
  <c r="I88" i="2" s="1"/>
  <c r="M88" i="2" s="1"/>
  <c r="R75" i="2"/>
  <c r="S75" i="2" s="1"/>
  <c r="O75" i="2"/>
  <c r="P75" i="2" s="1"/>
  <c r="H75" i="2"/>
  <c r="I75" i="2" s="1"/>
  <c r="M75" i="2" s="1"/>
  <c r="M11" i="2"/>
  <c r="M12" i="2"/>
  <c r="M79" i="2"/>
  <c r="M60" i="2"/>
  <c r="M24" i="2"/>
  <c r="M21" i="2"/>
  <c r="M18" i="2"/>
  <c r="S65" i="2" l="1"/>
  <c r="R86" i="2" l="1"/>
  <c r="S86" i="2" s="1"/>
  <c r="R84" i="2"/>
  <c r="S84" i="2" s="1"/>
  <c r="R82" i="2"/>
  <c r="S82" i="2" s="1"/>
  <c r="R78" i="2"/>
  <c r="S78" i="2" s="1"/>
  <c r="R77" i="2"/>
  <c r="S77" i="2" s="1"/>
  <c r="R72" i="2"/>
  <c r="S72" i="2" s="1"/>
  <c r="R71" i="2"/>
  <c r="S71" i="2" s="1"/>
  <c r="R70" i="2"/>
  <c r="S70" i="2" s="1"/>
  <c r="R68" i="2"/>
  <c r="S68" i="2" s="1"/>
  <c r="S67" i="2"/>
  <c r="R66" i="2"/>
  <c r="S66" i="2" s="1"/>
  <c r="R64" i="2"/>
  <c r="S64" i="2" s="1"/>
  <c r="S63" i="2"/>
  <c r="R62" i="2"/>
  <c r="S62" i="2" s="1"/>
  <c r="R59" i="2"/>
  <c r="S59" i="2" s="1"/>
  <c r="S57" i="2"/>
  <c r="R55" i="2"/>
  <c r="S55" i="2" s="1"/>
  <c r="R54" i="2"/>
  <c r="S54" i="2" s="1"/>
  <c r="R52" i="2"/>
  <c r="S52" i="2" s="1"/>
  <c r="R51" i="2"/>
  <c r="S51" i="2" s="1"/>
  <c r="R50" i="2"/>
  <c r="S50" i="2" s="1"/>
  <c r="R48" i="2"/>
  <c r="S48" i="2" s="1"/>
  <c r="R46" i="2"/>
  <c r="S46" i="2" s="1"/>
  <c r="R45" i="2"/>
  <c r="S45" i="2" s="1"/>
  <c r="R42" i="2"/>
  <c r="S42" i="2" s="1"/>
  <c r="R41" i="2"/>
  <c r="S41" i="2" s="1"/>
  <c r="R39" i="2"/>
  <c r="S39" i="2" s="1"/>
  <c r="R38" i="2"/>
  <c r="S38" i="2" s="1"/>
  <c r="R37" i="2"/>
  <c r="R36" i="2"/>
  <c r="S36" i="2" s="1"/>
  <c r="R35" i="2"/>
  <c r="S35" i="2" s="1"/>
  <c r="S32" i="2"/>
  <c r="R31" i="2"/>
  <c r="S31" i="2" s="1"/>
  <c r="R30" i="2"/>
  <c r="S30" i="2" s="1"/>
  <c r="S29" i="2"/>
  <c r="R28" i="2"/>
  <c r="S28" i="2" s="1"/>
  <c r="R26" i="2"/>
  <c r="S26" i="2" s="1"/>
  <c r="R23" i="2"/>
  <c r="S23" i="2" s="1"/>
  <c r="R20" i="2"/>
  <c r="S20" i="2" s="1"/>
  <c r="R17" i="2"/>
  <c r="S17" i="2" s="1"/>
  <c r="R15" i="2"/>
  <c r="S15" i="2" s="1"/>
  <c r="R13" i="2"/>
  <c r="S13" i="2" s="1"/>
  <c r="R10" i="2"/>
  <c r="S10" i="2" s="1"/>
  <c r="R8" i="2"/>
  <c r="S8" i="2" s="1"/>
  <c r="R6" i="2"/>
  <c r="S6" i="2" s="1"/>
  <c r="R5" i="2"/>
  <c r="S5" i="2" s="1"/>
  <c r="R4" i="2"/>
  <c r="S4" i="2" s="1"/>
  <c r="R3" i="2"/>
  <c r="S3" i="2" s="1"/>
  <c r="O86" i="2"/>
  <c r="P86" i="2" s="1"/>
  <c r="O84" i="2"/>
  <c r="P84" i="2" s="1"/>
  <c r="O82" i="2"/>
  <c r="P82" i="2" s="1"/>
  <c r="O78" i="2"/>
  <c r="P78" i="2" s="1"/>
  <c r="O77" i="2"/>
  <c r="P77" i="2" s="1"/>
  <c r="O72" i="2"/>
  <c r="P72" i="2" s="1"/>
  <c r="O71" i="2"/>
  <c r="P71" i="2" s="1"/>
  <c r="O70" i="2"/>
  <c r="P70" i="2" s="1"/>
  <c r="O68" i="2"/>
  <c r="P68" i="2" s="1"/>
  <c r="O66" i="2"/>
  <c r="P66" i="2" s="1"/>
  <c r="O64" i="2"/>
  <c r="P64" i="2" s="1"/>
  <c r="O62" i="2"/>
  <c r="P62" i="2" s="1"/>
  <c r="O59" i="2"/>
  <c r="P59" i="2" s="1"/>
  <c r="O55" i="2"/>
  <c r="P55" i="2" s="1"/>
  <c r="O54" i="2"/>
  <c r="P54" i="2" s="1"/>
  <c r="O52" i="2"/>
  <c r="P52" i="2" s="1"/>
  <c r="O51" i="2"/>
  <c r="P51" i="2" s="1"/>
  <c r="O50" i="2"/>
  <c r="P50" i="2" s="1"/>
  <c r="P49" i="2"/>
  <c r="O48" i="2"/>
  <c r="P48" i="2" s="1"/>
  <c r="O46" i="2"/>
  <c r="P46" i="2" s="1"/>
  <c r="O45" i="2"/>
  <c r="P45" i="2" s="1"/>
  <c r="O42" i="2"/>
  <c r="P42" i="2" s="1"/>
  <c r="O41" i="2"/>
  <c r="P41" i="2" s="1"/>
  <c r="O39" i="2"/>
  <c r="P39" i="2" s="1"/>
  <c r="O38" i="2"/>
  <c r="P38" i="2" s="1"/>
  <c r="O36" i="2"/>
  <c r="P36" i="2" s="1"/>
  <c r="O35" i="2"/>
  <c r="P35" i="2" s="1"/>
  <c r="O31" i="2"/>
  <c r="P31" i="2" s="1"/>
  <c r="O30" i="2"/>
  <c r="P30" i="2" s="1"/>
  <c r="O28" i="2"/>
  <c r="P28" i="2" s="1"/>
  <c r="O26" i="2"/>
  <c r="P26" i="2" s="1"/>
  <c r="O23" i="2"/>
  <c r="P23" i="2" s="1"/>
  <c r="P22" i="2"/>
  <c r="O20" i="2"/>
  <c r="P20" i="2" s="1"/>
  <c r="O17" i="2"/>
  <c r="P17" i="2" s="1"/>
  <c r="O15" i="2"/>
  <c r="P15" i="2" s="1"/>
  <c r="P14" i="2"/>
  <c r="O13" i="2"/>
  <c r="P13" i="2" s="1"/>
  <c r="O10" i="2"/>
  <c r="P10" i="2" s="1"/>
  <c r="O8" i="2"/>
  <c r="P8" i="2" s="1"/>
  <c r="P7" i="2"/>
  <c r="O6" i="2"/>
  <c r="P6" i="2" s="1"/>
  <c r="O5" i="2"/>
  <c r="P5" i="2" s="1"/>
  <c r="O4" i="2"/>
  <c r="P4" i="2" s="1"/>
  <c r="O3" i="2"/>
  <c r="P3" i="2" s="1"/>
  <c r="H86" i="2"/>
  <c r="I86" i="2" s="1"/>
  <c r="M86" i="2" s="1"/>
  <c r="H84" i="2"/>
  <c r="I84" i="2" s="1"/>
  <c r="M84" i="2" s="1"/>
  <c r="H82" i="2"/>
  <c r="I82" i="2" s="1"/>
  <c r="M82" i="2" s="1"/>
  <c r="H78" i="2"/>
  <c r="I78" i="2" s="1"/>
  <c r="M78" i="2" s="1"/>
  <c r="H77" i="2"/>
  <c r="I77" i="2" s="1"/>
  <c r="M77" i="2" s="1"/>
  <c r="H72" i="2"/>
  <c r="I72" i="2" s="1"/>
  <c r="M72" i="2" s="1"/>
  <c r="H71" i="2"/>
  <c r="I71" i="2" s="1"/>
  <c r="M71" i="2" s="1"/>
  <c r="H70" i="2"/>
  <c r="I70" i="2" s="1"/>
  <c r="M70" i="2" s="1"/>
  <c r="H68" i="2"/>
  <c r="I68" i="2" s="1"/>
  <c r="M68" i="2" s="1"/>
  <c r="H66" i="2"/>
  <c r="I66" i="2" s="1"/>
  <c r="M66" i="2" s="1"/>
  <c r="H64" i="2"/>
  <c r="I64" i="2" s="1"/>
  <c r="M64" i="2" s="1"/>
  <c r="H62" i="2"/>
  <c r="I62" i="2" s="1"/>
  <c r="M62" i="2" s="1"/>
  <c r="H59" i="2"/>
  <c r="I59" i="2" s="1"/>
  <c r="M59" i="2" s="1"/>
  <c r="H55" i="2"/>
  <c r="I55" i="2" s="1"/>
  <c r="M55" i="2" s="1"/>
  <c r="H54" i="2"/>
  <c r="I54" i="2" s="1"/>
  <c r="M54" i="2" s="1"/>
  <c r="H52" i="2"/>
  <c r="I52" i="2" s="1"/>
  <c r="M52" i="2" s="1"/>
  <c r="H51" i="2"/>
  <c r="I51" i="2" s="1"/>
  <c r="M51" i="2" s="1"/>
  <c r="H50" i="2"/>
  <c r="I50" i="2" s="1"/>
  <c r="M50" i="2" s="1"/>
  <c r="H48" i="2"/>
  <c r="I48" i="2" s="1"/>
  <c r="M48" i="2" s="1"/>
  <c r="H46" i="2"/>
  <c r="I46" i="2" s="1"/>
  <c r="M46" i="2" s="1"/>
  <c r="H45" i="2"/>
  <c r="I45" i="2" s="1"/>
  <c r="M45" i="2" s="1"/>
  <c r="H42" i="2"/>
  <c r="I42" i="2" s="1"/>
  <c r="M42" i="2" s="1"/>
  <c r="H41" i="2"/>
  <c r="I41" i="2" s="1"/>
  <c r="M41" i="2" s="1"/>
  <c r="H39" i="2"/>
  <c r="I39" i="2" s="1"/>
  <c r="M39" i="2" s="1"/>
  <c r="H38" i="2"/>
  <c r="I38" i="2" s="1"/>
  <c r="M38" i="2" s="1"/>
  <c r="H36" i="2"/>
  <c r="I36" i="2" s="1"/>
  <c r="M36" i="2" s="1"/>
  <c r="H35" i="2"/>
  <c r="I35" i="2" s="1"/>
  <c r="M35" i="2" s="1"/>
  <c r="I32" i="2"/>
  <c r="M32" i="2" s="1"/>
  <c r="H31" i="2"/>
  <c r="I31" i="2" s="1"/>
  <c r="M31" i="2" s="1"/>
  <c r="H30" i="2"/>
  <c r="I30" i="2" s="1"/>
  <c r="M30" i="2" s="1"/>
  <c r="I29" i="2"/>
  <c r="M29" i="2" s="1"/>
  <c r="H28" i="2"/>
  <c r="I28" i="2" s="1"/>
  <c r="M28" i="2" s="1"/>
  <c r="H26" i="2"/>
  <c r="I26" i="2" s="1"/>
  <c r="M26" i="2" s="1"/>
  <c r="H23" i="2"/>
  <c r="I23" i="2" s="1"/>
  <c r="M23" i="2" s="1"/>
  <c r="H20" i="2"/>
  <c r="I20" i="2" s="1"/>
  <c r="M20" i="2" s="1"/>
  <c r="H17" i="2"/>
  <c r="I17" i="2" s="1"/>
  <c r="M17" i="2" s="1"/>
  <c r="I16" i="2"/>
  <c r="M16" i="2" s="1"/>
  <c r="H15" i="2"/>
  <c r="I15" i="2" s="1"/>
  <c r="M15" i="2" s="1"/>
  <c r="H13" i="2"/>
  <c r="I13" i="2" s="1"/>
  <c r="M13" i="2" s="1"/>
  <c r="H10" i="2"/>
  <c r="I10" i="2" s="1"/>
  <c r="M10" i="2" s="1"/>
  <c r="I9" i="2"/>
  <c r="M9" i="2" s="1"/>
  <c r="H8" i="2"/>
  <c r="I8" i="2" s="1"/>
  <c r="M8" i="2" s="1"/>
  <c r="H6" i="2"/>
  <c r="I6" i="2" s="1"/>
  <c r="M6" i="2" s="1"/>
  <c r="H5" i="2"/>
  <c r="I5" i="2" s="1"/>
  <c r="M5" i="2" s="1"/>
  <c r="H4" i="2"/>
  <c r="I4" i="2" s="1"/>
  <c r="M4" i="2" s="1"/>
  <c r="H3" i="2"/>
  <c r="S73" i="2"/>
  <c r="S69" i="2"/>
  <c r="S61" i="2"/>
  <c r="S56" i="2"/>
  <c r="S49" i="2"/>
  <c r="S47" i="2"/>
  <c r="S43" i="2"/>
  <c r="S33" i="2"/>
  <c r="S27" i="2"/>
  <c r="S22" i="2"/>
  <c r="S16" i="2"/>
  <c r="S14" i="2"/>
  <c r="S9" i="2"/>
  <c r="S7" i="2"/>
  <c r="P73" i="2"/>
  <c r="P69" i="2"/>
  <c r="P67" i="2"/>
  <c r="P65" i="2"/>
  <c r="P63" i="2"/>
  <c r="P61" i="2"/>
  <c r="P57" i="2"/>
  <c r="P56" i="2"/>
  <c r="P47" i="2"/>
  <c r="P43" i="2"/>
  <c r="P33" i="2"/>
  <c r="P32" i="2"/>
  <c r="P29" i="2"/>
  <c r="P27" i="2"/>
  <c r="P16" i="2"/>
  <c r="P9" i="2"/>
  <c r="I73" i="2"/>
  <c r="M73" i="2" s="1"/>
  <c r="I69" i="2"/>
  <c r="M69" i="2" s="1"/>
  <c r="I67" i="2"/>
  <c r="M67" i="2" s="1"/>
  <c r="I65" i="2"/>
  <c r="M65" i="2" s="1"/>
  <c r="I63" i="2"/>
  <c r="M63" i="2" s="1"/>
  <c r="I61" i="2"/>
  <c r="M61" i="2" s="1"/>
  <c r="I57" i="2"/>
  <c r="M57" i="2" s="1"/>
  <c r="I56" i="2"/>
  <c r="M56" i="2" s="1"/>
  <c r="I49" i="2"/>
  <c r="M49" i="2" s="1"/>
  <c r="I47" i="2"/>
  <c r="M47" i="2" s="1"/>
  <c r="I43" i="2"/>
  <c r="M43" i="2" s="1"/>
  <c r="I33" i="2"/>
  <c r="M33" i="2" s="1"/>
  <c r="I27" i="2"/>
  <c r="M27" i="2" s="1"/>
  <c r="I22" i="2"/>
  <c r="M22" i="2" s="1"/>
  <c r="I7" i="2"/>
  <c r="M7" i="2" s="1"/>
  <c r="I14" i="2"/>
  <c r="M14" i="2" s="1"/>
  <c r="I3" i="2" l="1"/>
  <c r="M3" i="2" s="1"/>
  <c r="K89" i="4" l="1"/>
  <c r="K86" i="4"/>
  <c r="K83" i="4"/>
  <c r="K80" i="4"/>
  <c r="I58" i="5"/>
  <c r="G58" i="5"/>
  <c r="E58" i="5"/>
  <c r="K52" i="5"/>
  <c r="I52" i="5"/>
  <c r="G52" i="5"/>
  <c r="E52" i="5"/>
  <c r="K33" i="5"/>
  <c r="I33" i="5"/>
  <c r="G33" i="5"/>
  <c r="E33" i="5"/>
  <c r="K58" i="5"/>
  <c r="K26" i="5"/>
  <c r="I26" i="5"/>
  <c r="G26" i="5"/>
  <c r="E26" i="5"/>
  <c r="K18" i="5"/>
  <c r="I18" i="5"/>
  <c r="G18" i="5"/>
  <c r="E18" i="5"/>
  <c r="K15" i="5"/>
  <c r="I15" i="5"/>
  <c r="G15" i="5"/>
  <c r="E15" i="5"/>
  <c r="K11" i="5"/>
  <c r="I11" i="5"/>
  <c r="G11" i="5"/>
  <c r="E11" i="5"/>
  <c r="K8" i="5"/>
  <c r="K55" i="5" s="1"/>
  <c r="I8" i="5"/>
  <c r="I55" i="5" s="1"/>
  <c r="G8" i="5"/>
  <c r="G55" i="5" s="1"/>
  <c r="E8" i="5"/>
  <c r="E49" i="5" s="1"/>
  <c r="K4" i="5"/>
  <c r="I4" i="5"/>
  <c r="G4" i="5"/>
  <c r="E4" i="5"/>
  <c r="K103" i="4"/>
  <c r="I103" i="4"/>
  <c r="G103" i="4"/>
  <c r="E103" i="4"/>
  <c r="K100" i="4"/>
  <c r="I100" i="4"/>
  <c r="G100" i="4"/>
  <c r="E100" i="4"/>
  <c r="K93" i="4"/>
  <c r="I93" i="4"/>
  <c r="G93" i="4"/>
  <c r="E93" i="4"/>
  <c r="K79" i="4"/>
  <c r="I79" i="4"/>
  <c r="G79" i="4"/>
  <c r="E79" i="4"/>
  <c r="K75" i="4"/>
  <c r="I75" i="4"/>
  <c r="G75" i="4"/>
  <c r="E75" i="4"/>
  <c r="K72" i="4"/>
  <c r="I72" i="4"/>
  <c r="G72" i="4"/>
  <c r="E72" i="4"/>
  <c r="K69" i="4"/>
  <c r="I69" i="4"/>
  <c r="G69" i="4"/>
  <c r="E69" i="4"/>
  <c r="K68" i="4"/>
  <c r="I68" i="4"/>
  <c r="G68" i="4"/>
  <c r="E68" i="4"/>
  <c r="K64" i="4"/>
  <c r="I64" i="4"/>
  <c r="G64" i="4"/>
  <c r="E64" i="4"/>
  <c r="K61" i="4"/>
  <c r="I61" i="4"/>
  <c r="G61" i="4"/>
  <c r="E61" i="4"/>
  <c r="K58" i="4"/>
  <c r="I58" i="4"/>
  <c r="G58" i="4"/>
  <c r="E58" i="4"/>
  <c r="K57" i="4"/>
  <c r="I57" i="4"/>
  <c r="G57" i="4"/>
  <c r="E57" i="4"/>
  <c r="K48" i="4"/>
  <c r="I48" i="4"/>
  <c r="G48" i="4"/>
  <c r="E48" i="4"/>
  <c r="L45" i="4"/>
  <c r="K45" i="4"/>
  <c r="J45" i="4"/>
  <c r="I45" i="4"/>
  <c r="H45" i="4"/>
  <c r="G45" i="4"/>
  <c r="F45" i="4"/>
  <c r="E45" i="4"/>
  <c r="K37" i="4"/>
  <c r="I37" i="4"/>
  <c r="G37" i="4"/>
  <c r="E37" i="4"/>
  <c r="L36" i="4"/>
  <c r="K36" i="4"/>
  <c r="J36" i="4"/>
  <c r="I36" i="4"/>
  <c r="I94" i="4" s="1"/>
  <c r="H36" i="4"/>
  <c r="G36" i="4"/>
  <c r="F36" i="4"/>
  <c r="E36" i="4"/>
  <c r="K28" i="4"/>
  <c r="I28" i="4"/>
  <c r="G28" i="4"/>
  <c r="E28" i="4"/>
  <c r="L25" i="4"/>
  <c r="K25" i="4"/>
  <c r="J25" i="4"/>
  <c r="I25" i="4"/>
  <c r="H25" i="4"/>
  <c r="G25" i="4"/>
  <c r="F25" i="4"/>
  <c r="E25" i="4"/>
  <c r="K17" i="4"/>
  <c r="I17" i="4"/>
  <c r="G17" i="4"/>
  <c r="E17" i="4"/>
  <c r="L14" i="4"/>
  <c r="J14" i="4"/>
  <c r="I14" i="4"/>
  <c r="H14" i="4"/>
  <c r="G14" i="4"/>
  <c r="F14" i="4"/>
  <c r="E14" i="4"/>
  <c r="K14" i="4"/>
  <c r="K4" i="4"/>
  <c r="I4" i="4"/>
  <c r="G4" i="4"/>
  <c r="E4" i="4"/>
  <c r="M43" i="3"/>
  <c r="K43" i="3"/>
  <c r="I43" i="3"/>
  <c r="G43" i="3"/>
  <c r="M37" i="3"/>
  <c r="K37" i="3"/>
  <c r="I37" i="3"/>
  <c r="G37" i="3"/>
  <c r="N33" i="3"/>
  <c r="N32" i="3"/>
  <c r="M19" i="3"/>
  <c r="K19" i="3"/>
  <c r="I19" i="3"/>
  <c r="G19" i="3"/>
  <c r="M13" i="3"/>
  <c r="K13" i="3"/>
  <c r="I13" i="3"/>
  <c r="G13" i="3"/>
  <c r="K8" i="3"/>
  <c r="I8" i="3"/>
  <c r="G8" i="3"/>
  <c r="K4" i="3"/>
  <c r="I4" i="3"/>
  <c r="G4" i="3"/>
  <c r="K97" i="4" l="1"/>
  <c r="E94" i="4"/>
  <c r="K94" i="4"/>
  <c r="E97" i="4"/>
  <c r="I97" i="4"/>
  <c r="G97" i="4"/>
  <c r="G94" i="4"/>
  <c r="E55" i="5"/>
  <c r="E37" i="5"/>
  <c r="E46" i="5"/>
  <c r="G37" i="5"/>
  <c r="I37" i="5"/>
  <c r="I46" i="5"/>
  <c r="I49" i="5"/>
  <c r="G46" i="5"/>
  <c r="G49" i="5"/>
  <c r="K37" i="5"/>
  <c r="K46" i="5"/>
  <c r="K49" i="5"/>
</calcChain>
</file>

<file path=xl/sharedStrings.xml><?xml version="1.0" encoding="utf-8"?>
<sst xmlns="http://schemas.openxmlformats.org/spreadsheetml/2006/main" count="870" uniqueCount="452">
  <si>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</si>
  <si>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</si>
  <si>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</si>
  <si>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</si>
  <si>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</si>
  <si>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</si>
  <si>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</si>
  <si>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</si>
  <si>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</si>
  <si>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</si>
  <si>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</si>
  <si>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</si>
  <si>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</si>
  <si>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</si>
  <si>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</si>
  <si>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</si>
  <si>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</si>
  <si>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</si>
  <si>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</si>
  <si>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</si>
  <si>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</si>
  <si>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</si>
  <si>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</si>
  <si>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</si>
  <si>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</si>
  <si>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</si>
  <si>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</si>
  <si>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</si>
  <si>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</si>
  <si>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</si>
  <si>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</si>
  <si>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</si>
  <si>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</si>
  <si>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</si>
  <si>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</si>
  <si>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</si>
  <si>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</si>
  <si>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</si>
  <si>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</si>
  <si>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</si>
  <si>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</si>
  <si>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</si>
  <si>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</si>
  <si>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</si>
  <si>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</si>
  <si>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</si>
  <si>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</si>
  <si>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</si>
  <si>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</si>
  <si>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</si>
  <si>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</si>
  <si>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</si>
  <si>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</si>
  <si>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</si>
  <si>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</si>
  <si>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</si>
  <si>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</si>
  <si>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</si>
  <si>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</si>
  <si>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</si>
  <si>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</si>
  <si>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</si>
  <si>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</si>
  <si>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</si>
  <si>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</si>
  <si>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</si>
  <si>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 xml:space="preserve"> (DIA, SCIA, CIL, permessi di costruire)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</si>
  <si>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</si>
  <si>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</si>
  <si>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</si>
  <si>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</si>
  <si>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</si>
  <si>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</si>
  <si>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</si>
  <si>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</si>
  <si>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</si>
  <si>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</si>
  <si>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</si>
  <si>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</si>
  <si>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</si>
  <si>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</si>
  <si>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</si>
  <si>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</si>
  <si>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</si>
  <si>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</si>
  <si>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</si>
  <si>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</si>
  <si>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</si>
  <si>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</si>
  <si>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</si>
  <si>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</si>
  <si>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</si>
  <si>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</si>
  <si>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</si>
  <si>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</si>
  <si>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del nido n. iscritti nido</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</si>
  <si>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</si>
  <si>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</si>
  <si>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</si>
  <si>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</si>
  <si>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</si>
  <si>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</si>
  <si>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</si>
  <si>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</si>
  <si>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</si>
  <si>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Utile d'esercizio della farmacia</t>
  </si>
  <si>
    <t>Utile d'esercizio</t>
  </si>
  <si>
    <t>Gradimento del servizio</t>
  </si>
  <si>
    <t>VALORE ATTESO ANNO CORRENTE</t>
  </si>
  <si>
    <t>VALORE RAGGIUNTO ANNO CORRENTE</t>
  </si>
  <si>
    <t>Indicatori</t>
  </si>
  <si>
    <t>Spesa per alloggio</t>
  </si>
  <si>
    <t>Spesa del programma/n.alloggi ERP</t>
  </si>
  <si>
    <t>Valore medio contributo</t>
  </si>
  <si>
    <t>Spesa del programma/n.contributi</t>
  </si>
  <si>
    <t>Riscosso/accertato entrate proprie</t>
  </si>
  <si>
    <t xml:space="preserve">ANNO </t>
  </si>
  <si>
    <t>CARATTERISTICHE DELL'ENTE</t>
  </si>
  <si>
    <t>Popolazione</t>
  </si>
  <si>
    <t>Descrizione</t>
  </si>
  <si>
    <t>Popolazione residente al 31/12</t>
  </si>
  <si>
    <t>di cui popolazione straniera</t>
  </si>
  <si>
    <t>Saldo Naturale</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</si>
  <si>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</si>
  <si>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</si>
  <si>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</si>
  <si>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</si>
  <si>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</si>
  <si>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</si>
  <si>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</si>
  <si>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</si>
  <si>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</si>
  <si>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</si>
  <si>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</si>
  <si>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</si>
  <si>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</si>
  <si>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</si>
  <si>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</si>
  <si>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</si>
  <si>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</si>
  <si>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</si>
  <si>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</si>
  <si>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</si>
  <si>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</si>
  <si>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</si>
  <si>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</si>
  <si>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</si>
  <si>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</si>
  <si>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</si>
  <si>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</si>
  <si>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</si>
  <si>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</si>
  <si>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</si>
  <si>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</si>
  <si>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</si>
  <si>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</si>
  <si>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</si>
  <si>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</si>
  <si>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</si>
  <si>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</si>
  <si>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</si>
  <si>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</si>
  <si>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</si>
  <si>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</si>
  <si>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</si>
  <si>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</si>
  <si>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</si>
  <si>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</si>
  <si>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</si>
  <si>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</si>
  <si>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</si>
  <si>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</si>
  <si>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</si>
  <si>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</si>
  <si>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</si>
  <si>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</si>
  <si>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</si>
  <si>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</si>
  <si>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</si>
  <si>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</si>
  <si>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</si>
  <si>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</si>
  <si>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</si>
  <si>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</si>
  <si>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</si>
  <si>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</si>
  <si>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</si>
  <si>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</si>
  <si>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</si>
  <si>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</si>
  <si>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</si>
  <si>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</si>
  <si>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</si>
  <si>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</si>
  <si>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</si>
  <si>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</si>
  <si>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</si>
  <si>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</si>
  <si>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</si>
  <si>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</si>
  <si>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</si>
  <si>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</si>
  <si>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</si>
  <si>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</si>
  <si>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</si>
  <si>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</si>
  <si>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</si>
  <si>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</si>
  <si>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</si>
  <si>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</si>
  <si>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</si>
  <si>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</si>
  <si>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</si>
  <si>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</si>
  <si>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</si>
  <si>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</si>
  <si>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</si>
  <si>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</si>
  <si>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</si>
  <si>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</si>
  <si>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</si>
  <si>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</si>
  <si>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</si>
  <si>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</si>
  <si>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</si>
  <si>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</si>
  <si>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</si>
  <si>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</si>
  <si>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</si>
  <si>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</si>
  <si>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</si>
  <si>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</si>
  <si>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</si>
  <si>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</si>
  <si>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</si>
  <si>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</si>
  <si>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</si>
  <si>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</si>
  <si>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</si>
  <si>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</si>
  <si>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</si>
  <si>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</si>
  <si>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</si>
  <si>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</si>
  <si>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</si>
  <si>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</si>
  <si>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</si>
  <si>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</si>
  <si>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</si>
  <si>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</si>
  <si>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</si>
  <si>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</si>
  <si>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</si>
  <si>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</si>
  <si>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</si>
  <si>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</si>
  <si>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</si>
  <si>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</si>
  <si>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</si>
  <si>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</si>
  <si>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</si>
  <si>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</si>
  <si>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</si>
  <si>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</si>
  <si>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</si>
  <si>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</si>
  <si>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</si>
  <si>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</si>
  <si>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</si>
  <si>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</si>
  <si>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</si>
  <si>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</si>
  <si>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</si>
  <si>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</si>
  <si>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</si>
  <si>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</si>
  <si>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</si>
  <si>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</si>
  <si>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</si>
  <si>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</si>
  <si>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</si>
  <si>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</si>
  <si>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</si>
  <si>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</si>
  <si>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Centro di Responsabilità:</t>
  </si>
  <si>
    <t>TEMPI :</t>
  </si>
  <si>
    <t>Altri Centri di Responsabilità coinvolti:</t>
  </si>
  <si>
    <t>X</t>
  </si>
  <si>
    <t>Descrizione obiettivo</t>
  </si>
  <si>
    <t>Descrizione delle fasi di attuazione:</t>
  </si>
  <si>
    <t>Scost.</t>
  </si>
  <si>
    <t>CRONOPROGRAMMA</t>
  </si>
  <si>
    <t>FASI E TEMPI</t>
  </si>
  <si>
    <t>Gennaio</t>
  </si>
  <si>
    <t>Febbraio</t>
  </si>
  <si>
    <t>Marzo</t>
  </si>
  <si>
    <t>Aprile</t>
  </si>
  <si>
    <t>Maggio</t>
  </si>
  <si>
    <t>Giugno</t>
  </si>
  <si>
    <t>Luglio</t>
  </si>
  <si>
    <t>Agosto</t>
  </si>
  <si>
    <t>Settembre</t>
  </si>
  <si>
    <t>Ottobre</t>
  </si>
  <si>
    <t>Novembre</t>
  </si>
  <si>
    <t>Dicembre</t>
  </si>
  <si>
    <t>Analisi degli scostamenti</t>
  </si>
  <si>
    <t xml:space="preserve">Cause </t>
  </si>
  <si>
    <t>Cause</t>
  </si>
  <si>
    <t>Effetti</t>
  </si>
  <si>
    <t>Provvedimenti correttivi</t>
  </si>
  <si>
    <t xml:space="preserve">Intrapresi </t>
  </si>
  <si>
    <t>Intrapresi</t>
  </si>
  <si>
    <t>Da attivare</t>
  </si>
  <si>
    <t>PERSONALE COINVOLTO NELL'OBIETTIVO</t>
  </si>
  <si>
    <t>Cat.</t>
  </si>
  <si>
    <t>Cognome e Nome</t>
  </si>
  <si>
    <t>Costo orario</t>
  </si>
  <si>
    <t>n° ore dedicate</t>
  </si>
  <si>
    <t>Costo della risorsa</t>
  </si>
  <si>
    <t>COSTO DELLE RISORSE INTERNE</t>
  </si>
  <si>
    <t>RISORSE AGGIUNTIVE UTILIZZATE</t>
  </si>
  <si>
    <t>Tipologia</t>
  </si>
  <si>
    <t>Costo</t>
  </si>
  <si>
    <t>DES</t>
  </si>
  <si>
    <t>TYP</t>
  </si>
  <si>
    <t>ATT</t>
  </si>
  <si>
    <t>VA</t>
  </si>
  <si>
    <t>ADD</t>
  </si>
  <si>
    <t>-</t>
  </si>
  <si>
    <t>x</t>
  </si>
  <si>
    <t>NUMERATORE</t>
  </si>
  <si>
    <t>DENOMINATORE</t>
  </si>
  <si>
    <t>n. ab. 2017</t>
  </si>
  <si>
    <t>n. ab. 2018</t>
  </si>
  <si>
    <t>SCOSTAMENTO %</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</si>
  <si>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</si>
  <si>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</si>
  <si>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</si>
  <si>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</si>
  <si>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</si>
  <si>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</si>
  <si>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</si>
  <si>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</si>
  <si>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</si>
  <si>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</si>
  <si>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1,2,3</t>
  </si>
  <si>
    <t>Fondo di riserva, FCDE, altri fondi</t>
  </si>
  <si>
    <t>NP</t>
  </si>
  <si>
    <t xml:space="preserve"> €                           -  </t>
  </si>
  <si>
    <t xml:space="preserve"> €                            -  </t>
  </si>
  <si>
    <t>Serv. Amministrativi</t>
  </si>
  <si>
    <t>Serv. Finanziari</t>
  </si>
  <si>
    <t>Serv. Tecnico</t>
  </si>
  <si>
    <t>Serv. Vigilanza e custodia</t>
  </si>
  <si>
    <t>Serv. Sociali</t>
  </si>
  <si>
    <t>n. ab. 2016 PREVENTIVO</t>
  </si>
  <si>
    <t>NUMERATORE (PREV.)</t>
  </si>
  <si>
    <t>DENOMINATORE (PREV.)</t>
  </si>
  <si>
    <t>NUMERATORE (CONS)</t>
  </si>
  <si>
    <t>DENOMINATORE (CONS)</t>
  </si>
  <si>
    <t>n. ab. 2016 CONSUNTIVO</t>
  </si>
  <si>
    <t>Obiettivo strategico n°1</t>
  </si>
  <si>
    <t>RESPONSABILE</t>
  </si>
  <si>
    <t>SETTORE</t>
  </si>
  <si>
    <t>Alessandro Odorico</t>
  </si>
  <si>
    <t>Servizio finanziario</t>
  </si>
  <si>
    <t>Ufficio Tributi</t>
  </si>
  <si>
    <t>FINALITA'</t>
  </si>
  <si>
    <t>Re-internalizzazione gestione imposta comunale sulla pubblicità e diritti affissioni</t>
  </si>
  <si>
    <t>Indirizzo Strategico DUP n. 1</t>
  </si>
  <si>
    <t>MISSIONE 1 - Servizi istituzionali, generali e di gestione</t>
  </si>
  <si>
    <t>Obj Operativo DUP n. 1</t>
  </si>
  <si>
    <r>
      <rPr>
        <b/>
        <sz val="9"/>
        <rFont val="Tahoma"/>
        <family val="2"/>
      </rPr>
      <t>Programma 4</t>
    </r>
    <r>
      <rPr>
        <sz val="9"/>
        <rFont val="Tahoma"/>
        <family val="2"/>
      </rPr>
      <t xml:space="preserve"> : </t>
    </r>
    <r>
      <rPr>
        <b/>
        <sz val="9"/>
        <rFont val="Tahoma"/>
        <family val="2"/>
      </rPr>
      <t>Gestione delle entrate tributarie e servizi fiscali</t>
    </r>
  </si>
  <si>
    <t>Titolo Obiettivo strategico:</t>
  </si>
  <si>
    <t>GESTIONE DIRETTA DEL SERVIZIO RISCOSSIONE E ACCERTAMENTO IMPOSTA COMUNALE SULLA PUBBLICITA' (Deliberazione G.C. n° 37 del 11/07/2016 "Piano di razionalizzazione - Art. 16 D.L. 98/2011")</t>
  </si>
  <si>
    <t xml:space="preserve">A decorrere dall'anno d'imposta 2016 l'Amministrazione con deliberazione GC n° 78 del 21/12/2015 ha stabilito di re-internalizzare la gestione dell'imposta comunale sulla pubblicità. Tale imposta, unitamente ai diritti sulle pubbliche affissioni è sempre stata gestita da soggetti esterni in forma di concessione. In considerazione delle continue difficoltà incontrate negli ultimi anni per ottenere il completo adempimento delle obbligazioni contrattuali da parte dei concessionari, l'Ente ha deciso di gestire direttamente la riscossione dell'imposta, affidando a terzi unicamente l'affissione materiale dei manifesti. </t>
  </si>
  <si>
    <t>Modalità di attuazione</t>
  </si>
  <si>
    <t>Le attività da svolgere per la realizzazione dell'obiettivo sono le seguenti: 1) Impianto della banca dati dei contribuenti, installazioni pubblicitarie e insegne; 2) Affidamento a soggetto esterno del servizio di affissione materiale dei manifesti; 3) Censimento installazioni pubblicitarie esistenti sul territorio comunale; 4) Emissione degli avvisi di pagamento, stampa, imbustamento e postalizzazione; 5) Rendicontazione e controllo dei pagamenti con formazione elenco delle posizioni da avviare alla riscossione coattiva; 6) Collaborazione con l'ufficio Polizia Locale per la regolarizzazione delle autorizzazioni.</t>
  </si>
  <si>
    <t>Soggetti destinatari</t>
  </si>
  <si>
    <t>Soggetti passivi dell'imposta comunale sulla pubblicità e committenti delle affissioni</t>
  </si>
  <si>
    <t>Nuovo servizio</t>
  </si>
  <si>
    <t>o</t>
  </si>
  <si>
    <t>Ampliamento</t>
  </si>
  <si>
    <t>Miglioramento</t>
  </si>
  <si>
    <t>Mantenimento risultati positivi conseguiti nell'anno precedente (nel caso in cui sia richiesto un maggiore  prevalente e concreto impegno del personale)</t>
  </si>
  <si>
    <t>Impianto della banca dati dei contribuenti, installazioni pubblicitarie e insegne</t>
  </si>
  <si>
    <t>Rendicontazione e controllo dei pagamenti con formazione elenco delle posizioni da avviare alla riscossione coattiva</t>
  </si>
  <si>
    <t>Affidamento a soggetto esterno del servizio di affissione materiale dei manifesti</t>
  </si>
  <si>
    <t>Collaborazione con l'ufficio Polizia Locale per la regolarizzazione delle autorizzazioni</t>
  </si>
  <si>
    <t>Censimento installazioni pubblicitarie presenti sul territorio comunale</t>
  </si>
  <si>
    <t>Emissione degli avvisi di pagamento, stampa, imbustamento e postalizzazione</t>
  </si>
  <si>
    <t/>
  </si>
  <si>
    <t>INDICI DI RISULTATO</t>
  </si>
  <si>
    <t>Indici di Quantità</t>
  </si>
  <si>
    <t>ATTESO</t>
  </si>
  <si>
    <t>RAGGIUNTO</t>
  </si>
  <si>
    <t>N° contribuenti da inserire in banca dati</t>
  </si>
  <si>
    <t>N° installazioni pubblicitarie e insegne</t>
  </si>
  <si>
    <t>N° avvisi di pagamento emessi</t>
  </si>
  <si>
    <t>N° autorizzazioni trattate</t>
  </si>
  <si>
    <t>Indici di Tempo</t>
  </si>
  <si>
    <t>Rispetto tempistica fasi di attuazione 1-2-3-4-5-6</t>
  </si>
  <si>
    <t>Indici di Costo</t>
  </si>
  <si>
    <t>Maggiore entrata per gettito d'imposta rispetto all'anno 2015</t>
  </si>
  <si>
    <t>Maggiore entrata per diritti sulle affissioni rispetto all'anno 2015</t>
  </si>
  <si>
    <t>Indici di Qualità</t>
  </si>
  <si>
    <t>N° rettifiche posizioni per errori dell'Ente</t>
  </si>
  <si>
    <t>Assistenza contribuenti (sportello + telefono + posta elettronica + sito)</t>
  </si>
  <si>
    <t>% Partecipazione</t>
  </si>
  <si>
    <t>D</t>
  </si>
  <si>
    <t>Alessandro Odorico - Responsabile Servizio</t>
  </si>
  <si>
    <t>C</t>
  </si>
  <si>
    <t>Cinzia Geremia - Istruttore uff. tributi</t>
  </si>
  <si>
    <t>Andrea Cillo - Agente PM</t>
  </si>
  <si>
    <t>COSTO COMPLESSIVO DELL'OBIETTIVO *</t>
  </si>
  <si>
    <t>descrizione obiettivoArmonizzazione contabile: implementazione del nuovo sistema contabile ex d.lgs. 118/11</t>
  </si>
  <si>
    <t xml:space="preserve">Acquisto upgrade da software house e relativa installazione, prima formazione sulle nuove funzioni - Riclassificazione e impostazione nuova struttura di bilancio. Riclassificazione dei capitoli e delle voci di bilancio secondo la nuova classificazione per Missioni e Programmi - Predisposizione nuovo bilancio di previsione con particolare riferimento ai fondi pluriennali vincolati ed al riaccertamento dei residui. Fase di formazione per le funzioni di gestione 2015 e riaccertamento residui (competenza potenziata) - Verifica residui attivi, ruoli e recupero coattivo - Redazione cronoprogramma per ogni opera pubblica (LLpp) - riaccertamento straordinario residui secondo il nuovo principio di competenza finanziaria potenziata - Predisposizione DUP 2016/2018 e bilancio 2016 armonizzato con funzione autorizzatoria (salvo proroga)  - </t>
  </si>
  <si>
    <t>Obiettivo strategico n°2</t>
  </si>
  <si>
    <t>Nanni Patteri</t>
  </si>
  <si>
    <t>Servizio Tecnico</t>
  </si>
  <si>
    <t>Ufficio SUAP-SUE</t>
  </si>
  <si>
    <t>Introduzione nuova contabilità armonizzata D.Lgs 118/2011</t>
  </si>
  <si>
    <t>Indirizzo Strategico DUP n. 2</t>
  </si>
  <si>
    <t>MISSIONE 14 - Sviluppo economico e competitività</t>
  </si>
  <si>
    <t>Obj Operativo DUP n. 2</t>
  </si>
  <si>
    <r>
      <rPr>
        <b/>
        <sz val="9"/>
        <rFont val="Tahoma"/>
        <family val="2"/>
      </rPr>
      <t>Programma 4</t>
    </r>
    <r>
      <rPr>
        <sz val="9"/>
        <rFont val="Tahoma"/>
        <family val="2"/>
      </rPr>
      <t xml:space="preserve"> : </t>
    </r>
    <r>
      <rPr>
        <b/>
        <sz val="9"/>
        <rFont val="Tahoma"/>
        <family val="2"/>
      </rPr>
      <t>Reti e altri servizi di pubblica utilità</t>
    </r>
  </si>
  <si>
    <t>Gestione interna SUAP (Deliberazione G.C. n° 37 del 11/07/2016 "Piano di razionalizzazione - Art. 16 D.L. 98/2011")</t>
  </si>
  <si>
    <t>In esecuzione della deliberazione G.C. n°37 del  11/07/2016 "Piano di razionalizzazione della spesa - Art. 16 D.L. 98/2011", la misura proposta è finalizzata alla riduzione dei costi di gestione dello Sportello Unico Attività Produttive (SUAP).  Tale servizio, sin dalla sua istituzione, è sempre stato gestito attraverso convenzioni stipulate con altri Enti quali la Città di Biella e da ultimo il Comune di Occhieppo Inferiore con costi sempre crescenti per il Comune. L’obiettivo è la riduzione delle spese di gestione da conseguire anche attraverso l'introito dei diritti di istruttoria pratiche SUAP.</t>
  </si>
  <si>
    <t xml:space="preserve">Si propone la modifica della modalità di gestione del servizio passando dalla forma “in convenzione” alla gestione diretta da parte del Comune.
</t>
  </si>
  <si>
    <t>Professionisti, imprese, altri enti pubblici e privati cittadini</t>
  </si>
  <si>
    <t>Risoluzione della convenzione stipulata con il Comune di Occhieppo Inferiore, con decorrenza 30/06/2016 mediante l’adozione di apposito atto del Consiglio Comunale;</t>
  </si>
  <si>
    <t>Valutazione di prodotti software per la gestione delle pratiche;</t>
  </si>
  <si>
    <t>Inizio dell’operatività entro il 01/07/2016.</t>
  </si>
  <si>
    <t>Acquisto licenza, installazione e formazione del personale preposto all’utilizzo del software gestionale;</t>
  </si>
  <si>
    <t>Acquisto e installazione di postazione di lavoro (PC + monitor) da adibire alle attività di front/back office;</t>
  </si>
  <si>
    <t>Numero pratiche ricevute/gestite</t>
  </si>
  <si>
    <t>Minore spesa rispetto alla media 2013/2015</t>
  </si>
  <si>
    <t>B</t>
  </si>
  <si>
    <t>Rita Screnci - Esecutore amm.vo</t>
  </si>
  <si>
    <t>Cristina Brondani - Istruttore amm.vo</t>
  </si>
  <si>
    <t>Nanni Patteri - Responsabile del Servizio</t>
  </si>
  <si>
    <t>Rispetto tempistiche evasione pratiche previste dalla normativa vigente (gg.)</t>
  </si>
  <si>
    <t>Rispetto della data d'inizio del servizio</t>
  </si>
  <si>
    <t>Reclami pervenuti</t>
  </si>
  <si>
    <t>* Per costo complessivo dell'obiettivo si intende la quota del 50% del risparmio atteso (ovvero delle maggiori entrate conseguite) rispetto al dato</t>
  </si>
  <si>
    <t xml:space="preserve"> storico consolidato della media 2013/2015 in esecuzione della deliberazione G.C. n°37 del 11/07/2016 avente ad oggetto "Piano di  raziona- </t>
  </si>
  <si>
    <t xml:space="preserve">lizzazione della spesa - Art. 16 D.L. 98/2011". Tale importo, da corrispondere al personale coinvolto nel progetto in ragione delle percentuali di </t>
  </si>
  <si>
    <t>partecipazione e previa certificazione dell'organo di revisione, è comprensivo degli oneri riflessi a carico ente.</t>
  </si>
  <si>
    <t>ok</t>
  </si>
  <si>
    <t>Maggiore entrata rispetto alla media 2013/2015 (€ 0,00)</t>
  </si>
  <si>
    <t>Andrea Cillo - Isp. PM</t>
  </si>
  <si>
    <t>Razionalizzazione dei carichi di lavoro del personale coinvolto direttamente e indirettamente
N°1 Responsabile del Servizio
N°1 Istruttore
N°1 Isp. PM
N°1 Esecutore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</si>
</sst>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 #,##0;[Red]\-&quot;€&quot;\ #,##0"/>
    <numFmt numFmtId="7" formatCode="&quot;€&quot;\ #,##0.00;\-&quot;€&quot;\ #,##0.00"/>
    <numFmt numFmtId="8" formatCode="&quot;€&quot;\ #,##0.00;[Red]\-&quot;€&quot;\ #,##0.00"/>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 numFmtId="167" formatCode="_-* #,##0_-;\-* #,##0_-;_-* &quot;-&quot;??_-;_-@_-"/>
  </numFmts>
  <fonts count="56" x14ac:knownFonts="1">
    <font>
      <sz val="11"/>
      <color theme="1"/>
      <name val="Calibri"/>
      <family val="2"/>
      <scheme val="minor"/>
    </font>
    <font>
      <sz val="11"/>
      <color indexed="8"/>
      <name val="Calibri"/>
      <family val="2"/>
    </font>
    <font>
      <b/>
      <i/>
      <sz val="12"/>
      <color theme="1"/>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sz val="11"/>
      <color rgb="FF000000"/>
      <name val="Calibri"/>
      <family val="2"/>
      <scheme val="minor"/>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b/>
      <i/>
      <sz val="8"/>
      <color theme="1"/>
      <name val="Calibri"/>
      <family val="2"/>
      <scheme val="minor"/>
    </font>
    <font>
      <sz val="8"/>
      <color theme="1"/>
      <name val="Calibri"/>
      <family val="2"/>
      <scheme val="minor"/>
    </font>
    <font>
      <sz val="11"/>
      <color theme="1"/>
      <name val="Calibri"/>
      <family val="2"/>
      <scheme val="minor"/>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name val="Times New Roman"/>
      <family val="1"/>
    </font>
    <font>
      <sz val="10"/>
      <name val="Times New Roman"/>
      <family val="1"/>
    </font>
    <font>
      <sz val="12"/>
      <color theme="1"/>
      <name val="Times New Roman"/>
      <family val="2"/>
    </font>
    <font>
      <sz val="11"/>
      <color theme="1"/>
      <name val="Calibri"/>
      <family val="2"/>
    </font>
    <font>
      <i/>
      <sz val="9"/>
      <name val="Tahoma"/>
      <family val="2"/>
    </font>
    <font>
      <b/>
      <i/>
      <sz val="10"/>
      <name val="Tahoma"/>
      <family val="2"/>
    </font>
    <font>
      <sz val="16"/>
      <name val="Wingdings"/>
      <charset val="2"/>
    </font>
    <font>
      <i/>
      <sz val="10"/>
      <name val="Tahoma"/>
      <family val="2"/>
    </font>
    <font>
      <i/>
      <sz val="11"/>
      <color rgb="FF000000"/>
      <name val="Calibri"/>
      <family val="2"/>
    </font>
    <font>
      <i/>
      <sz val="10"/>
      <name val="Arial"/>
      <family val="2"/>
    </font>
    <font>
      <i/>
      <sz val="9"/>
      <color rgb="FF000000"/>
      <name val="Calibri"/>
      <family val="2"/>
    </font>
    <font>
      <sz val="9"/>
      <color rgb="FF000000"/>
      <name val="Calibri"/>
      <family val="2"/>
    </font>
    <font>
      <i/>
      <sz val="11"/>
      <color theme="1"/>
      <name val="Calibri"/>
      <family val="2"/>
    </font>
  </fonts>
  <fills count="4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CFFCC"/>
        <bgColor rgb="FF000000"/>
      </patternFill>
    </fill>
    <fill>
      <patternFill patternType="solid">
        <fgColor rgb="FFFFFF99"/>
        <bgColor rgb="FF000000"/>
      </patternFill>
    </fill>
    <fill>
      <patternFill patternType="solid">
        <fgColor rgb="FFFDE9D9"/>
        <bgColor rgb="FF000000"/>
      </patternFill>
    </fill>
    <fill>
      <patternFill patternType="solid">
        <fgColor rgb="FFE6B8B7"/>
        <bgColor rgb="FF000000"/>
      </patternFill>
    </fill>
    <fill>
      <patternFill patternType="solid">
        <fgColor rgb="FFF2F2F2"/>
        <bgColor rgb="FF000000"/>
      </patternFill>
    </fill>
    <fill>
      <patternFill patternType="solid">
        <fgColor rgb="FFCCFFFF"/>
        <bgColor rgb="FF000000"/>
      </patternFill>
    </fill>
    <fill>
      <patternFill patternType="solid">
        <fgColor rgb="FFC0C0C0"/>
        <bgColor rgb="FF000000"/>
      </patternFill>
    </fill>
    <fill>
      <patternFill patternType="solid">
        <fgColor rgb="FF808080"/>
        <bgColor rgb="FF000000"/>
      </patternFill>
    </fill>
    <fill>
      <patternFill patternType="solid">
        <fgColor rgb="FFFFFF00"/>
        <bgColor rgb="FF000000"/>
      </patternFill>
    </fill>
  </fills>
  <borders count="1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diagonal/>
    </border>
    <border>
      <left style="medium">
        <color indexed="64"/>
      </left>
      <right/>
      <top style="hair">
        <color indexed="64"/>
      </top>
      <bottom/>
      <diagonal/>
    </border>
    <border>
      <left/>
      <right style="hair">
        <color indexed="64"/>
      </right>
      <top/>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9">
    <xf numFmtId="0" fontId="0" fillId="0" borderId="0"/>
    <xf numFmtId="0" fontId="1" fillId="0" borderId="0"/>
    <xf numFmtId="0" fontId="3" fillId="0" borderId="0"/>
    <xf numFmtId="164" fontId="3" fillId="0" borderId="0" applyFont="0" applyFill="0" applyBorder="0" applyAlignment="0" applyProtection="0"/>
    <xf numFmtId="41" fontId="3" fillId="0" borderId="0" applyFont="0" applyFill="0" applyBorder="0" applyAlignment="0" applyProtection="0"/>
    <xf numFmtId="0" fontId="3" fillId="0" borderId="0"/>
    <xf numFmtId="165"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9" fillId="0" borderId="0"/>
    <xf numFmtId="43" fontId="26"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116" applyNumberFormat="0" applyAlignment="0" applyProtection="0"/>
    <xf numFmtId="0" fontId="29" fillId="0" borderId="117" applyNumberFormat="0" applyFill="0" applyAlignment="0" applyProtection="0"/>
    <xf numFmtId="0" fontId="30" fillId="28" borderId="118" applyNumberFormat="0" applyAlignment="0" applyProtection="0"/>
    <xf numFmtId="0" fontId="27"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32" borderId="0" applyNumberFormat="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1" fillId="18" borderId="116"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2" fillId="33" borderId="0" applyNumberFormat="0" applyBorder="0" applyAlignment="0" applyProtection="0"/>
    <xf numFmtId="0" fontId="43" fillId="0" borderId="0"/>
    <xf numFmtId="0" fontId="45" fillId="0" borderId="0"/>
    <xf numFmtId="0" fontId="44" fillId="0" borderId="0"/>
    <xf numFmtId="0" fontId="8" fillId="34" borderId="119" applyNumberFormat="0" applyFont="0" applyAlignment="0" applyProtection="0"/>
    <xf numFmtId="0" fontId="8" fillId="34" borderId="119" applyNumberFormat="0" applyFont="0" applyAlignment="0" applyProtection="0"/>
    <xf numFmtId="0" fontId="3" fillId="34" borderId="119" applyNumberFormat="0" applyFont="0" applyAlignment="0" applyProtection="0"/>
    <xf numFmtId="0" fontId="3" fillId="34" borderId="119" applyNumberFormat="0" applyFont="0" applyAlignment="0" applyProtection="0"/>
    <xf numFmtId="0" fontId="33" fillId="27" borderId="12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21" applyNumberFormat="0" applyFill="0" applyAlignment="0" applyProtection="0"/>
    <xf numFmtId="0" fontId="38" fillId="0" borderId="122" applyNumberFormat="0" applyFill="0" applyAlignment="0" applyProtection="0"/>
    <xf numFmtId="0" fontId="39" fillId="0" borderId="123" applyNumberFormat="0" applyFill="0" applyAlignment="0" applyProtection="0"/>
    <xf numFmtId="0" fontId="39" fillId="0" borderId="0" applyNumberFormat="0" applyFill="0" applyBorder="0" applyAlignment="0" applyProtection="0"/>
    <xf numFmtId="0" fontId="40" fillId="0" borderId="124" applyNumberFormat="0" applyFill="0" applyAlignment="0" applyProtection="0"/>
    <xf numFmtId="0" fontId="41" fillId="14" borderId="0" applyNumberFormat="0" applyBorder="0" applyAlignment="0" applyProtection="0"/>
    <xf numFmtId="0" fontId="42" fillId="15" borderId="0" applyNumberFormat="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3" fillId="0" borderId="0"/>
    <xf numFmtId="44" fontId="26" fillId="0" borderId="0" applyFont="0" applyFill="0" applyBorder="0" applyAlignment="0" applyProtection="0"/>
  </cellStyleXfs>
  <cellXfs count="827">
    <xf numFmtId="0" fontId="0" fillId="0" borderId="0" xfId="0"/>
    <xf numFmtId="0" fontId="2" fillId="0" borderId="0" xfId="0" applyFont="1"/>
    <xf numFmtId="0" fontId="0" fillId="0" borderId="0" xfId="0" applyAlignment="1">
      <alignment wrapText="1"/>
    </xf>
    <xf numFmtId="0" fontId="10" fillId="0" borderId="2" xfId="103" applyFont="1" applyBorder="1" applyAlignment="1">
      <alignment horizontal="center"/>
    </xf>
    <xf numFmtId="0" fontId="11" fillId="0" borderId="3" xfId="103" applyFont="1" applyBorder="1" applyAlignment="1">
      <alignment horizontal="center"/>
    </xf>
    <xf numFmtId="0" fontId="9" fillId="0" borderId="0" xfId="103" applyFont="1"/>
    <xf numFmtId="10" fontId="9" fillId="0" borderId="0" xfId="103" applyNumberFormat="1" applyFont="1"/>
    <xf numFmtId="0" fontId="15" fillId="0" borderId="0" xfId="103" applyFont="1"/>
    <xf numFmtId="0" fontId="12" fillId="0" borderId="0" xfId="103" applyFont="1"/>
    <xf numFmtId="0" fontId="16" fillId="0" borderId="0" xfId="103" applyFont="1"/>
    <xf numFmtId="0" fontId="10" fillId="3" borderId="30" xfId="103" applyFont="1" applyFill="1" applyBorder="1" applyAlignment="1">
      <alignment vertical="center"/>
    </xf>
    <xf numFmtId="0" fontId="10" fillId="3" borderId="31" xfId="103" applyFont="1" applyFill="1" applyBorder="1" applyAlignment="1">
      <alignment vertical="center"/>
    </xf>
    <xf numFmtId="1" fontId="10" fillId="3" borderId="32" xfId="103" applyNumberFormat="1" applyFont="1" applyFill="1" applyBorder="1" applyAlignment="1" applyProtection="1">
      <alignment vertical="center" wrapText="1"/>
      <protection locked="0"/>
    </xf>
    <xf numFmtId="1" fontId="10" fillId="3" borderId="33" xfId="103" applyNumberFormat="1" applyFont="1" applyFill="1" applyBorder="1" applyAlignment="1" applyProtection="1">
      <alignment vertical="center" wrapText="1"/>
      <protection locked="0"/>
    </xf>
    <xf numFmtId="0" fontId="10" fillId="3" borderId="32" xfId="103" applyFont="1" applyFill="1" applyBorder="1" applyAlignment="1">
      <alignment vertical="center"/>
    </xf>
    <xf numFmtId="1" fontId="10" fillId="3" borderId="31" xfId="103" applyNumberFormat="1" applyFont="1" applyFill="1" applyBorder="1" applyAlignment="1" applyProtection="1">
      <alignment vertical="center" wrapText="1"/>
      <protection locked="0"/>
    </xf>
    <xf numFmtId="0" fontId="9" fillId="0" borderId="0" xfId="103" applyFont="1" applyFill="1"/>
    <xf numFmtId="0" fontId="10" fillId="3" borderId="43" xfId="103" applyFont="1" applyFill="1" applyBorder="1" applyAlignment="1" applyProtection="1">
      <alignment vertical="center" wrapText="1"/>
      <protection locked="0"/>
    </xf>
    <xf numFmtId="0" fontId="10" fillId="3" borderId="2" xfId="103" applyFont="1" applyFill="1" applyBorder="1" applyAlignment="1" applyProtection="1">
      <alignment vertical="center" wrapText="1"/>
      <protection locked="0"/>
    </xf>
    <xf numFmtId="0" fontId="9" fillId="0" borderId="46" xfId="103" applyFont="1" applyFill="1" applyBorder="1" applyAlignment="1"/>
    <xf numFmtId="0" fontId="9" fillId="0" borderId="49" xfId="103" applyFont="1" applyFill="1" applyBorder="1" applyAlignment="1"/>
    <xf numFmtId="0" fontId="9" fillId="0" borderId="51" xfId="103" applyFont="1" applyFill="1" applyBorder="1" applyAlignment="1"/>
    <xf numFmtId="0" fontId="9" fillId="0" borderId="54" xfId="103" applyFont="1" applyBorder="1"/>
    <xf numFmtId="0" fontId="9" fillId="0" borderId="55" xfId="103" applyFont="1" applyBorder="1"/>
    <xf numFmtId="0" fontId="9" fillId="0" borderId="0" xfId="103" applyFont="1" applyAlignment="1">
      <alignment horizontal="left"/>
    </xf>
    <xf numFmtId="0" fontId="10" fillId="0" borderId="60" xfId="103" applyFont="1" applyBorder="1" applyAlignment="1">
      <alignment horizontal="center"/>
    </xf>
    <xf numFmtId="0" fontId="11" fillId="0" borderId="61" xfId="103" applyFont="1" applyBorder="1" applyAlignment="1">
      <alignment horizontal="center"/>
    </xf>
    <xf numFmtId="0" fontId="9" fillId="0" borderId="0" xfId="103" applyFont="1" applyFill="1" applyBorder="1" applyAlignment="1"/>
    <xf numFmtId="0" fontId="17" fillId="3" borderId="63" xfId="103" applyFont="1" applyFill="1" applyBorder="1" applyAlignment="1" applyProtection="1">
      <alignment horizontal="center" vertical="center"/>
      <protection hidden="1"/>
    </xf>
    <xf numFmtId="0" fontId="12" fillId="3" borderId="63" xfId="103" applyFont="1" applyFill="1" applyBorder="1" applyAlignment="1" applyProtection="1">
      <alignment horizontal="center" vertical="center"/>
      <protection hidden="1"/>
    </xf>
    <xf numFmtId="0" fontId="17" fillId="2" borderId="63" xfId="103" applyFont="1" applyFill="1" applyBorder="1" applyAlignment="1" applyProtection="1">
      <alignment horizontal="center" vertical="center"/>
      <protection hidden="1"/>
    </xf>
    <xf numFmtId="0" fontId="12" fillId="2" borderId="64" xfId="103" applyFont="1" applyFill="1" applyBorder="1" applyAlignment="1" applyProtection="1">
      <alignment horizontal="center" vertical="center"/>
      <protection hidden="1"/>
    </xf>
    <xf numFmtId="166" fontId="12" fillId="0" borderId="63" xfId="103" applyNumberFormat="1" applyFont="1" applyFill="1" applyBorder="1" applyAlignment="1" applyProtection="1">
      <alignment vertical="center"/>
      <protection locked="0"/>
    </xf>
    <xf numFmtId="166" fontId="12" fillId="5" borderId="63" xfId="103" applyNumberFormat="1" applyFont="1" applyFill="1" applyBorder="1" applyProtection="1">
      <protection hidden="1"/>
    </xf>
    <xf numFmtId="166" fontId="12" fillId="6" borderId="63" xfId="103" applyNumberFormat="1" applyFont="1" applyFill="1" applyBorder="1" applyAlignment="1" applyProtection="1">
      <alignment vertical="center"/>
      <protection locked="0"/>
    </xf>
    <xf numFmtId="166" fontId="12" fillId="2" borderId="63" xfId="103" applyNumberFormat="1" applyFont="1" applyFill="1" applyBorder="1" applyAlignment="1" applyProtection="1">
      <alignment vertical="center"/>
      <protection locked="0"/>
    </xf>
    <xf numFmtId="166" fontId="12" fillId="5" borderId="64" xfId="103" applyNumberFormat="1" applyFont="1" applyFill="1" applyBorder="1" applyProtection="1">
      <protection hidden="1"/>
    </xf>
    <xf numFmtId="166" fontId="12" fillId="0" borderId="64" xfId="103" applyNumberFormat="1" applyFont="1" applyFill="1" applyBorder="1" applyAlignment="1" applyProtection="1">
      <alignment vertical="center"/>
      <protection locked="0"/>
    </xf>
    <xf numFmtId="166" fontId="12" fillId="6" borderId="64" xfId="103" applyNumberFormat="1" applyFont="1" applyFill="1" applyBorder="1" applyAlignment="1" applyProtection="1">
      <alignment vertical="center"/>
      <protection locked="0"/>
    </xf>
    <xf numFmtId="166" fontId="12" fillId="2" borderId="64" xfId="103" applyNumberFormat="1" applyFont="1" applyFill="1" applyBorder="1" applyAlignment="1" applyProtection="1">
      <alignment vertical="center"/>
      <protection locked="0"/>
    </xf>
    <xf numFmtId="4" fontId="9" fillId="0" borderId="0" xfId="103" applyNumberFormat="1" applyFont="1"/>
    <xf numFmtId="166" fontId="17" fillId="3" borderId="66" xfId="103" applyNumberFormat="1" applyFont="1" applyFill="1" applyBorder="1" applyAlignment="1" applyProtection="1">
      <alignment vertical="center"/>
    </xf>
    <xf numFmtId="166" fontId="17" fillId="3" borderId="67" xfId="103" applyNumberFormat="1" applyFont="1" applyFill="1" applyBorder="1" applyAlignment="1" applyProtection="1">
      <alignment vertical="center"/>
    </xf>
    <xf numFmtId="0" fontId="10" fillId="0" borderId="68" xfId="103" applyFont="1" applyBorder="1" applyAlignment="1">
      <alignment horizontal="center" vertical="center" wrapText="1"/>
    </xf>
    <xf numFmtId="0" fontId="10" fillId="0" borderId="0" xfId="103" applyFont="1" applyBorder="1" applyAlignment="1">
      <alignment horizontal="center" vertical="center" wrapText="1"/>
    </xf>
    <xf numFmtId="0" fontId="10" fillId="0" borderId="69" xfId="103" applyFont="1" applyBorder="1" applyAlignment="1">
      <alignment horizontal="center" vertical="center" wrapText="1"/>
    </xf>
    <xf numFmtId="0" fontId="8" fillId="0" borderId="0" xfId="103" applyFill="1" applyBorder="1" applyAlignment="1" applyProtection="1">
      <protection hidden="1"/>
    </xf>
    <xf numFmtId="0" fontId="10" fillId="0" borderId="0" xfId="103" applyFont="1"/>
    <xf numFmtId="0" fontId="12" fillId="2" borderId="63" xfId="103" applyFont="1" applyFill="1" applyBorder="1" applyAlignment="1" applyProtection="1">
      <alignment horizontal="center" vertical="center"/>
      <protection hidden="1"/>
    </xf>
    <xf numFmtId="0" fontId="13" fillId="0" borderId="62" xfId="103" applyFont="1" applyFill="1" applyBorder="1" applyAlignment="1" applyProtection="1">
      <alignment horizontal="center" vertical="center"/>
      <protection hidden="1"/>
    </xf>
    <xf numFmtId="166" fontId="17" fillId="3" borderId="63" xfId="103" applyNumberFormat="1" applyFont="1" applyFill="1" applyBorder="1" applyAlignment="1" applyProtection="1">
      <alignment vertical="center"/>
    </xf>
    <xf numFmtId="166" fontId="17" fillId="3" borderId="64" xfId="103" applyNumberFormat="1" applyFont="1" applyFill="1" applyBorder="1" applyAlignment="1" applyProtection="1">
      <alignment vertical="center"/>
    </xf>
    <xf numFmtId="0" fontId="9" fillId="0" borderId="68" xfId="103" applyFont="1" applyBorder="1"/>
    <xf numFmtId="0" fontId="9" fillId="0" borderId="0" xfId="103" applyFont="1" applyBorder="1"/>
    <xf numFmtId="0" fontId="9" fillId="0" borderId="69" xfId="103" applyFont="1" applyBorder="1"/>
    <xf numFmtId="0" fontId="10" fillId="0" borderId="78" xfId="103" applyFont="1" applyBorder="1" applyAlignment="1">
      <alignment horizontal="center"/>
    </xf>
    <xf numFmtId="0" fontId="11" fillId="0" borderId="79" xfId="103" applyFont="1" applyBorder="1" applyAlignment="1">
      <alignment horizontal="center"/>
    </xf>
    <xf numFmtId="3" fontId="9" fillId="0" borderId="0" xfId="103" applyNumberFormat="1" applyFont="1"/>
    <xf numFmtId="0" fontId="22" fillId="0" borderId="93" xfId="103" applyFont="1" applyFill="1" applyBorder="1" applyAlignment="1">
      <alignment horizontal="center" vertical="center" wrapText="1"/>
    </xf>
    <xf numFmtId="0" fontId="8" fillId="0" borderId="0" xfId="103" applyAlignment="1">
      <alignment horizontal="center" vertical="center" wrapText="1"/>
    </xf>
    <xf numFmtId="0" fontId="8" fillId="0" borderId="0" xfId="103"/>
    <xf numFmtId="0" fontId="8" fillId="0" borderId="0" xfId="103" applyFill="1"/>
    <xf numFmtId="0" fontId="9" fillId="0" borderId="63" xfId="104" applyFont="1" applyFill="1" applyBorder="1" applyAlignment="1" applyProtection="1">
      <alignment horizontal="center" vertical="center"/>
      <protection locked="0"/>
    </xf>
    <xf numFmtId="0" fontId="9" fillId="0" borderId="66" xfId="104" applyFont="1" applyFill="1" applyBorder="1" applyAlignment="1" applyProtection="1">
      <alignment horizontal="center" vertical="center"/>
      <protection locked="0"/>
    </xf>
    <xf numFmtId="0" fontId="0" fillId="0" borderId="0" xfId="0" applyAlignment="1">
      <alignment horizontal="center" vertical="center"/>
    </xf>
    <xf numFmtId="0" fontId="0" fillId="0" borderId="63" xfId="0" applyBorder="1"/>
    <xf numFmtId="0" fontId="0" fillId="0" borderId="63" xfId="0" applyBorder="1" applyAlignment="1">
      <alignment wrapText="1"/>
    </xf>
    <xf numFmtId="0" fontId="0" fillId="0" borderId="63"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Border="1" applyAlignment="1">
      <alignment wrapText="1"/>
    </xf>
    <xf numFmtId="0" fontId="0" fillId="0" borderId="60" xfId="0" applyBorder="1"/>
    <xf numFmtId="0" fontId="0" fillId="0" borderId="60" xfId="0" applyBorder="1" applyAlignment="1">
      <alignment horizontal="center" vertical="center"/>
    </xf>
    <xf numFmtId="0" fontId="0" fillId="0" borderId="66" xfId="0" applyBorder="1" applyAlignment="1">
      <alignment horizontal="center" vertical="center"/>
    </xf>
    <xf numFmtId="0" fontId="0" fillId="0" borderId="66" xfId="0" applyBorder="1" applyAlignment="1">
      <alignment wrapText="1"/>
    </xf>
    <xf numFmtId="0" fontId="0" fillId="0" borderId="100" xfId="0" applyBorder="1"/>
    <xf numFmtId="0" fontId="0" fillId="0" borderId="101" xfId="0" applyBorder="1" applyAlignment="1">
      <alignment horizontal="center" vertical="center"/>
    </xf>
    <xf numFmtId="0" fontId="0" fillId="0" borderId="101" xfId="0" applyBorder="1" applyAlignment="1">
      <alignment wrapText="1"/>
    </xf>
    <xf numFmtId="0" fontId="0" fillId="8" borderId="60" xfId="0" applyFill="1" applyBorder="1"/>
    <xf numFmtId="0" fontId="0" fillId="8" borderId="63" xfId="0" applyFill="1" applyBorder="1"/>
    <xf numFmtId="0" fontId="0" fillId="9" borderId="60" xfId="0" applyFill="1" applyBorder="1"/>
    <xf numFmtId="0" fontId="0" fillId="9" borderId="63" xfId="0" applyFill="1" applyBorder="1"/>
    <xf numFmtId="0" fontId="0" fillId="8" borderId="106" xfId="0" applyFill="1" applyBorder="1"/>
    <xf numFmtId="0" fontId="0" fillId="9" borderId="101" xfId="0" applyFill="1" applyBorder="1"/>
    <xf numFmtId="0" fontId="0" fillId="0" borderId="0" xfId="0" applyAlignment="1">
      <alignment horizontal="right"/>
    </xf>
    <xf numFmtId="0" fontId="24" fillId="8" borderId="107" xfId="0" applyFont="1" applyFill="1" applyBorder="1" applyAlignment="1">
      <alignment horizontal="center" vertical="center"/>
    </xf>
    <xf numFmtId="0" fontId="24" fillId="8" borderId="104" xfId="0" applyFont="1" applyFill="1" applyBorder="1" applyAlignment="1">
      <alignment horizontal="center" vertical="center"/>
    </xf>
    <xf numFmtId="0" fontId="25" fillId="0" borderId="0" xfId="0" applyFont="1"/>
    <xf numFmtId="0" fontId="24" fillId="9" borderId="107" xfId="0" applyFont="1" applyFill="1" applyBorder="1" applyAlignment="1">
      <alignment horizontal="center" vertical="center"/>
    </xf>
    <xf numFmtId="0" fontId="24" fillId="9" borderId="104" xfId="0" applyFont="1" applyFill="1" applyBorder="1" applyAlignment="1">
      <alignment horizontal="center" vertical="center"/>
    </xf>
    <xf numFmtId="0" fontId="24" fillId="0" borderId="104" xfId="0" applyFont="1" applyBorder="1" applyAlignment="1">
      <alignment horizontal="center" vertical="center"/>
    </xf>
    <xf numFmtId="43" fontId="0" fillId="8" borderId="59" xfId="105" applyFont="1" applyFill="1" applyBorder="1"/>
    <xf numFmtId="43" fontId="0" fillId="8" borderId="62" xfId="105" applyFont="1" applyFill="1" applyBorder="1"/>
    <xf numFmtId="43" fontId="0" fillId="8" borderId="65" xfId="105" applyFont="1" applyFill="1" applyBorder="1"/>
    <xf numFmtId="43" fontId="0" fillId="0" borderId="0" xfId="105" applyFont="1" applyBorder="1"/>
    <xf numFmtId="43" fontId="0" fillId="8" borderId="99" xfId="105" applyFont="1" applyFill="1" applyBorder="1"/>
    <xf numFmtId="43" fontId="0" fillId="0" borderId="0" xfId="105" applyFont="1"/>
    <xf numFmtId="43" fontId="0" fillId="8" borderId="3" xfId="105" applyFont="1" applyFill="1" applyBorder="1"/>
    <xf numFmtId="43" fontId="0" fillId="8" borderId="102" xfId="105" applyFont="1" applyFill="1" applyBorder="1"/>
    <xf numFmtId="43" fontId="0" fillId="9" borderId="59" xfId="105" applyFont="1" applyFill="1" applyBorder="1"/>
    <xf numFmtId="43" fontId="0" fillId="9" borderId="62" xfId="105" applyFont="1" applyFill="1" applyBorder="1"/>
    <xf numFmtId="43" fontId="0" fillId="9" borderId="65" xfId="105" applyFont="1" applyFill="1" applyBorder="1"/>
    <xf numFmtId="43" fontId="0" fillId="9" borderId="100" xfId="105" applyFont="1" applyFill="1" applyBorder="1"/>
    <xf numFmtId="2" fontId="0" fillId="0" borderId="0" xfId="0" applyNumberFormat="1" applyBorder="1"/>
    <xf numFmtId="0" fontId="0" fillId="7" borderId="0" xfId="0" applyFont="1" applyFill="1"/>
    <xf numFmtId="2" fontId="0" fillId="8" borderId="98" xfId="0" applyNumberFormat="1" applyFill="1" applyBorder="1"/>
    <xf numFmtId="2" fontId="0" fillId="8" borderId="1" xfId="0" applyNumberFormat="1" applyFill="1" applyBorder="1"/>
    <xf numFmtId="2" fontId="0" fillId="8" borderId="56" xfId="0" applyNumberFormat="1" applyFill="1" applyBorder="1"/>
    <xf numFmtId="2" fontId="0" fillId="0" borderId="0" xfId="0" applyNumberFormat="1"/>
    <xf numFmtId="2" fontId="0" fillId="8" borderId="109" xfId="0" applyNumberFormat="1" applyFill="1" applyBorder="1"/>
    <xf numFmtId="2" fontId="0" fillId="9" borderId="61" xfId="0" applyNumberFormat="1" applyFill="1" applyBorder="1"/>
    <xf numFmtId="2" fontId="0" fillId="9" borderId="64" xfId="0" applyNumberFormat="1" applyFill="1" applyBorder="1"/>
    <xf numFmtId="2" fontId="0" fillId="9" borderId="67" xfId="0" applyNumberFormat="1" applyFill="1" applyBorder="1"/>
    <xf numFmtId="2" fontId="0" fillId="9" borderId="102" xfId="0" applyNumberFormat="1" applyFill="1" applyBorder="1"/>
    <xf numFmtId="0" fontId="0" fillId="0" borderId="110" xfId="0" applyBorder="1" applyAlignment="1">
      <alignment wrapText="1"/>
    </xf>
    <xf numFmtId="0" fontId="0" fillId="0" borderId="60" xfId="0" applyBorder="1" applyAlignment="1">
      <alignment wrapText="1"/>
    </xf>
    <xf numFmtId="43" fontId="0" fillId="8" borderId="60" xfId="105" applyFont="1" applyFill="1" applyBorder="1"/>
    <xf numFmtId="2" fontId="0" fillId="8" borderId="60" xfId="0" applyNumberFormat="1" applyFill="1" applyBorder="1"/>
    <xf numFmtId="43" fontId="0" fillId="9" borderId="60" xfId="105" applyFont="1" applyFill="1" applyBorder="1"/>
    <xf numFmtId="0" fontId="0" fillId="0" borderId="110" xfId="0" applyBorder="1" applyAlignment="1">
      <alignment horizontal="center" vertical="center"/>
    </xf>
    <xf numFmtId="43" fontId="0" fillId="8" borderId="97" xfId="105" applyFont="1" applyFill="1" applyBorder="1"/>
    <xf numFmtId="0" fontId="0" fillId="8" borderId="110" xfId="0" applyFill="1" applyBorder="1"/>
    <xf numFmtId="2" fontId="0" fillId="8" borderId="96" xfId="0" applyNumberFormat="1" applyFill="1" applyBorder="1"/>
    <xf numFmtId="43" fontId="0" fillId="9" borderId="111" xfId="105" applyFont="1" applyFill="1" applyBorder="1"/>
    <xf numFmtId="0" fontId="0" fillId="9" borderId="110" xfId="0" applyFill="1" applyBorder="1"/>
    <xf numFmtId="2" fontId="0" fillId="9" borderId="98" xfId="0" applyNumberFormat="1" applyFill="1" applyBorder="1"/>
    <xf numFmtId="2" fontId="0" fillId="9" borderId="96" xfId="0" applyNumberFormat="1" applyFill="1" applyBorder="1"/>
    <xf numFmtId="43" fontId="25" fillId="0" borderId="0" xfId="105" applyFont="1"/>
    <xf numFmtId="43" fontId="25" fillId="0" borderId="0" xfId="0" applyNumberFormat="1" applyFont="1"/>
    <xf numFmtId="43" fontId="0" fillId="0" borderId="0" xfId="0" applyNumberFormat="1"/>
    <xf numFmtId="43" fontId="26" fillId="10" borderId="60" xfId="105" applyFont="1" applyFill="1" applyBorder="1"/>
    <xf numFmtId="0" fontId="26" fillId="10" borderId="60" xfId="0" applyFont="1" applyFill="1" applyBorder="1"/>
    <xf numFmtId="2" fontId="26" fillId="10" borderId="60" xfId="0" applyNumberFormat="1" applyFont="1" applyFill="1" applyBorder="1"/>
    <xf numFmtId="2" fontId="26" fillId="10" borderId="61" xfId="0" applyNumberFormat="1" applyFont="1" applyFill="1" applyBorder="1"/>
    <xf numFmtId="43" fontId="26" fillId="10" borderId="63" xfId="105" applyFont="1" applyFill="1" applyBorder="1"/>
    <xf numFmtId="0" fontId="26" fillId="10" borderId="63" xfId="0" applyFont="1" applyFill="1" applyBorder="1"/>
    <xf numFmtId="2" fontId="26" fillId="10" borderId="63" xfId="0" applyNumberFormat="1" applyFont="1" applyFill="1" applyBorder="1"/>
    <xf numFmtId="2" fontId="26" fillId="10" borderId="64" xfId="0" applyNumberFormat="1" applyFont="1" applyFill="1" applyBorder="1"/>
    <xf numFmtId="2" fontId="26" fillId="10" borderId="67" xfId="0" applyNumberFormat="1" applyFont="1" applyFill="1" applyBorder="1"/>
    <xf numFmtId="43" fontId="26" fillId="0" borderId="0" xfId="105" applyFont="1" applyBorder="1"/>
    <xf numFmtId="0" fontId="26" fillId="0" borderId="0" xfId="0" applyFont="1" applyBorder="1"/>
    <xf numFmtId="2" fontId="26" fillId="0" borderId="0" xfId="0" applyNumberFormat="1" applyFont="1" applyBorder="1"/>
    <xf numFmtId="43" fontId="26" fillId="10" borderId="60" xfId="105" applyFont="1" applyFill="1" applyBorder="1" applyAlignment="1">
      <alignment wrapText="1"/>
    </xf>
    <xf numFmtId="43" fontId="26" fillId="10" borderId="63" xfId="105" applyFont="1" applyFill="1" applyBorder="1" applyAlignment="1">
      <alignment wrapText="1"/>
    </xf>
    <xf numFmtId="43" fontId="26" fillId="0" borderId="0" xfId="105" applyFont="1" applyBorder="1" applyAlignment="1">
      <alignment wrapText="1"/>
    </xf>
    <xf numFmtId="43" fontId="26" fillId="10" borderId="101" xfId="105" applyFont="1" applyFill="1" applyBorder="1"/>
    <xf numFmtId="0" fontId="26" fillId="10" borderId="101" xfId="0" applyFont="1" applyFill="1" applyBorder="1"/>
    <xf numFmtId="2" fontId="26" fillId="10" borderId="101" xfId="0" applyNumberFormat="1" applyFont="1" applyFill="1" applyBorder="1"/>
    <xf numFmtId="0" fontId="26" fillId="0" borderId="0" xfId="0" applyFont="1"/>
    <xf numFmtId="43" fontId="26" fillId="10" borderId="110" xfId="105" applyFont="1" applyFill="1" applyBorder="1"/>
    <xf numFmtId="0" fontId="26" fillId="10" borderId="110" xfId="0" applyFont="1" applyFill="1" applyBorder="1"/>
    <xf numFmtId="2" fontId="26" fillId="10" borderId="112" xfId="0" applyNumberFormat="1" applyFont="1" applyFill="1" applyBorder="1"/>
    <xf numFmtId="43" fontId="26" fillId="0" borderId="0" xfId="105" applyFont="1"/>
    <xf numFmtId="0" fontId="24" fillId="10" borderId="104" xfId="0" applyFont="1" applyFill="1" applyBorder="1" applyAlignment="1">
      <alignment horizontal="center" vertical="center" wrapText="1"/>
    </xf>
    <xf numFmtId="0" fontId="24" fillId="10" borderId="105" xfId="0" applyFont="1" applyFill="1" applyBorder="1" applyAlignment="1">
      <alignment horizontal="center" vertical="center" wrapText="1"/>
    </xf>
    <xf numFmtId="0" fontId="24" fillId="8" borderId="108" xfId="0" applyFont="1" applyFill="1" applyBorder="1" applyAlignment="1">
      <alignment horizontal="center" vertical="center" wrapText="1"/>
    </xf>
    <xf numFmtId="0" fontId="24" fillId="9" borderId="105" xfId="0" applyFont="1" applyFill="1" applyBorder="1" applyAlignment="1">
      <alignment horizontal="center" vertical="center" wrapText="1"/>
    </xf>
    <xf numFmtId="0" fontId="25" fillId="0" borderId="0" xfId="0" applyFont="1" applyAlignment="1">
      <alignment horizontal="center" vertical="center"/>
    </xf>
    <xf numFmtId="0" fontId="3" fillId="0" borderId="93" xfId="103" applyFont="1" applyFill="1" applyBorder="1"/>
    <xf numFmtId="0" fontId="0" fillId="0" borderId="101" xfId="0" applyBorder="1" applyAlignment="1">
      <alignment horizontal="center" wrapText="1"/>
    </xf>
    <xf numFmtId="0" fontId="0" fillId="0" borderId="100" xfId="0" applyBorder="1" applyAlignment="1">
      <alignment horizontal="center" vertical="center"/>
    </xf>
    <xf numFmtId="0" fontId="0" fillId="0" borderId="101" xfId="0" applyBorder="1" applyAlignment="1">
      <alignment horizontal="center" vertical="center" wrapText="1"/>
    </xf>
    <xf numFmtId="0" fontId="0" fillId="0" borderId="100" xfId="0" applyBorder="1" applyAlignment="1">
      <alignment vertical="center"/>
    </xf>
    <xf numFmtId="0" fontId="7" fillId="0" borderId="0" xfId="0" applyFont="1" applyBorder="1" applyAlignment="1">
      <alignment wrapText="1"/>
    </xf>
    <xf numFmtId="0" fontId="0" fillId="0" borderId="94" xfId="0" applyBorder="1" applyAlignment="1">
      <alignment horizontal="center" vertical="center"/>
    </xf>
    <xf numFmtId="0" fontId="0" fillId="0" borderId="94" xfId="0" applyBorder="1" applyAlignment="1">
      <alignment vertical="center" wrapText="1"/>
    </xf>
    <xf numFmtId="0" fontId="0" fillId="0" borderId="94" xfId="0" applyBorder="1" applyAlignment="1">
      <alignment horizontal="center" vertical="center"/>
    </xf>
    <xf numFmtId="0" fontId="0" fillId="0" borderId="94" xfId="0" applyBorder="1" applyAlignment="1">
      <alignment horizontal="left" vertical="center" wrapText="1"/>
    </xf>
    <xf numFmtId="0" fontId="0" fillId="0" borderId="104" xfId="0" applyBorder="1" applyAlignment="1">
      <alignment horizontal="center" vertical="center"/>
    </xf>
    <xf numFmtId="0" fontId="0" fillId="0" borderId="104" xfId="0" applyBorder="1" applyAlignment="1">
      <alignment horizontal="left" vertical="center"/>
    </xf>
    <xf numFmtId="43" fontId="0" fillId="10" borderId="63" xfId="105" applyFont="1" applyFill="1" applyBorder="1"/>
    <xf numFmtId="0" fontId="0" fillId="10" borderId="63" xfId="0" applyFont="1" applyFill="1" applyBorder="1"/>
    <xf numFmtId="43" fontId="0" fillId="10" borderId="66" xfId="105" applyFont="1" applyFill="1" applyBorder="1"/>
    <xf numFmtId="0" fontId="0" fillId="10" borderId="66" xfId="0" applyFont="1" applyFill="1" applyBorder="1"/>
    <xf numFmtId="43" fontId="0" fillId="10" borderId="63" xfId="105" applyFont="1" applyFill="1" applyBorder="1" applyAlignment="1">
      <alignment wrapText="1"/>
    </xf>
    <xf numFmtId="0" fontId="0" fillId="11" borderId="66" xfId="0" applyFill="1" applyBorder="1" applyAlignment="1">
      <alignment wrapText="1"/>
    </xf>
    <xf numFmtId="0" fontId="0" fillId="11" borderId="63" xfId="0" applyFill="1" applyBorder="1" applyAlignment="1">
      <alignment wrapText="1"/>
    </xf>
    <xf numFmtId="43" fontId="26" fillId="11" borderId="66" xfId="105" applyFont="1" applyFill="1" applyBorder="1"/>
    <xf numFmtId="0" fontId="26" fillId="11" borderId="66" xfId="0" applyFont="1" applyFill="1" applyBorder="1"/>
    <xf numFmtId="2" fontId="26" fillId="11" borderId="63" xfId="0" applyNumberFormat="1" applyFont="1" applyFill="1" applyBorder="1"/>
    <xf numFmtId="2" fontId="26" fillId="11" borderId="67" xfId="0" applyNumberFormat="1" applyFont="1" applyFill="1" applyBorder="1"/>
    <xf numFmtId="43" fontId="0" fillId="11" borderId="57" xfId="105" applyFont="1" applyFill="1" applyBorder="1"/>
    <xf numFmtId="0" fontId="0" fillId="11" borderId="66" xfId="0" applyFill="1" applyBorder="1"/>
    <xf numFmtId="2" fontId="0" fillId="11" borderId="56" xfId="0" applyNumberFormat="1" applyFill="1" applyBorder="1"/>
    <xf numFmtId="43" fontId="0" fillId="11" borderId="65" xfId="105" applyFont="1" applyFill="1" applyBorder="1"/>
    <xf numFmtId="2" fontId="0" fillId="11" borderId="67" xfId="0" applyNumberFormat="1" applyFill="1" applyBorder="1"/>
    <xf numFmtId="0" fontId="0" fillId="11" borderId="60" xfId="0" applyFill="1" applyBorder="1" applyAlignment="1">
      <alignment wrapText="1"/>
    </xf>
    <xf numFmtId="43" fontId="26" fillId="11" borderId="60" xfId="105" applyFont="1" applyFill="1" applyBorder="1"/>
    <xf numFmtId="0" fontId="26" fillId="11" borderId="60" xfId="0" applyFont="1" applyFill="1" applyBorder="1"/>
    <xf numFmtId="2" fontId="26" fillId="11" borderId="60" xfId="0" applyNumberFormat="1" applyFont="1" applyFill="1" applyBorder="1"/>
    <xf numFmtId="2" fontId="26" fillId="11" borderId="61" xfId="0" applyNumberFormat="1" applyFont="1" applyFill="1" applyBorder="1"/>
    <xf numFmtId="43" fontId="0" fillId="11" borderId="99" xfId="105" applyFont="1" applyFill="1" applyBorder="1"/>
    <xf numFmtId="0" fontId="0" fillId="11" borderId="60" xfId="0" applyFill="1" applyBorder="1"/>
    <xf numFmtId="2" fontId="0" fillId="11" borderId="98" xfId="0" applyNumberFormat="1" applyFill="1" applyBorder="1"/>
    <xf numFmtId="43" fontId="0" fillId="11" borderId="59" xfId="105" applyFont="1" applyFill="1" applyBorder="1"/>
    <xf numFmtId="2" fontId="0" fillId="11" borderId="61" xfId="0" applyNumberFormat="1" applyFill="1" applyBorder="1"/>
    <xf numFmtId="43" fontId="26" fillId="11" borderId="63" xfId="105" applyFont="1" applyFill="1" applyBorder="1"/>
    <xf numFmtId="0" fontId="26" fillId="11" borderId="63" xfId="0" applyFont="1" applyFill="1" applyBorder="1"/>
    <xf numFmtId="2" fontId="26" fillId="11" borderId="64" xfId="0" applyNumberFormat="1" applyFont="1" applyFill="1" applyBorder="1"/>
    <xf numFmtId="43" fontId="0" fillId="11" borderId="3" xfId="105" applyFont="1" applyFill="1" applyBorder="1"/>
    <xf numFmtId="0" fontId="0" fillId="11" borderId="63" xfId="0" applyFill="1" applyBorder="1"/>
    <xf numFmtId="2" fontId="0" fillId="11" borderId="1" xfId="0" applyNumberFormat="1" applyFill="1" applyBorder="1"/>
    <xf numFmtId="43" fontId="0" fillId="11" borderId="62" xfId="105" applyFont="1" applyFill="1" applyBorder="1"/>
    <xf numFmtId="2" fontId="0" fillId="11" borderId="64" xfId="0" applyNumberFormat="1" applyFill="1" applyBorder="1"/>
    <xf numFmtId="0" fontId="7" fillId="11" borderId="63" xfId="0" applyFont="1" applyFill="1" applyBorder="1" applyAlignment="1">
      <alignment wrapText="1"/>
    </xf>
    <xf numFmtId="2" fontId="26" fillId="11" borderId="66" xfId="0" applyNumberFormat="1" applyFont="1" applyFill="1" applyBorder="1"/>
    <xf numFmtId="43" fontId="26" fillId="0" borderId="0" xfId="105" applyFont="1" applyFill="1" applyBorder="1"/>
    <xf numFmtId="0" fontId="26" fillId="0" borderId="0" xfId="0" applyFont="1" applyFill="1" applyBorder="1"/>
    <xf numFmtId="2" fontId="26" fillId="0" borderId="0" xfId="0" applyNumberFormat="1" applyFont="1" applyFill="1" applyBorder="1"/>
    <xf numFmtId="43" fontId="0" fillId="0" borderId="0" xfId="105" applyFont="1" applyFill="1" applyBorder="1"/>
    <xf numFmtId="0" fontId="0" fillId="0" borderId="0" xfId="0" applyFill="1" applyBorder="1"/>
    <xf numFmtId="2" fontId="0" fillId="0" borderId="0" xfId="0" applyNumberFormat="1" applyFill="1" applyBorder="1"/>
    <xf numFmtId="0" fontId="0" fillId="11" borderId="101" xfId="0" applyFill="1" applyBorder="1" applyAlignment="1">
      <alignment wrapText="1"/>
    </xf>
    <xf numFmtId="43" fontId="26" fillId="11" borderId="101" xfId="105" applyFont="1" applyFill="1" applyBorder="1"/>
    <xf numFmtId="0" fontId="26" fillId="11" borderId="101" xfId="0" applyFont="1" applyFill="1" applyBorder="1"/>
    <xf numFmtId="2" fontId="26" fillId="11" borderId="101" xfId="0" applyNumberFormat="1" applyFont="1" applyFill="1" applyBorder="1"/>
    <xf numFmtId="2" fontId="26" fillId="11" borderId="102" xfId="0" applyNumberFormat="1" applyFont="1" applyFill="1" applyBorder="1"/>
    <xf numFmtId="43" fontId="0" fillId="11" borderId="106" xfId="105" applyFont="1" applyFill="1" applyBorder="1"/>
    <xf numFmtId="0" fontId="0" fillId="11" borderId="101" xfId="0" applyFill="1" applyBorder="1"/>
    <xf numFmtId="2" fontId="0" fillId="11" borderId="109" xfId="0" applyNumberFormat="1" applyFill="1" applyBorder="1"/>
    <xf numFmtId="43" fontId="0" fillId="11" borderId="100" xfId="105" applyFont="1" applyFill="1" applyBorder="1"/>
    <xf numFmtId="2" fontId="0" fillId="11" borderId="102" xfId="0" applyNumberFormat="1" applyFill="1" applyBorder="1"/>
    <xf numFmtId="0" fontId="7" fillId="11" borderId="66" xfId="0" applyFont="1" applyFill="1" applyBorder="1" applyAlignment="1">
      <alignment wrapText="1"/>
    </xf>
    <xf numFmtId="0" fontId="0" fillId="12" borderId="60" xfId="0" applyFill="1" applyBorder="1"/>
    <xf numFmtId="0" fontId="0" fillId="12" borderId="63" xfId="0" applyFill="1" applyBorder="1" applyAlignment="1">
      <alignment horizontal="left" vertical="center" wrapText="1"/>
    </xf>
    <xf numFmtId="0" fontId="0" fillId="12" borderId="66" xfId="0" applyFill="1" applyBorder="1" applyAlignment="1">
      <alignment wrapText="1"/>
    </xf>
    <xf numFmtId="0" fontId="0" fillId="12" borderId="60" xfId="0" applyFill="1" applyBorder="1" applyAlignment="1">
      <alignment wrapText="1"/>
    </xf>
    <xf numFmtId="0" fontId="0" fillId="12" borderId="94" xfId="0" applyFill="1" applyBorder="1" applyAlignment="1">
      <alignment vertical="center"/>
    </xf>
    <xf numFmtId="0" fontId="0" fillId="12" borderId="63" xfId="0" applyFill="1" applyBorder="1"/>
    <xf numFmtId="0" fontId="0" fillId="12" borderId="101" xfId="0" applyFill="1" applyBorder="1" applyAlignment="1">
      <alignment wrapText="1"/>
    </xf>
    <xf numFmtId="0" fontId="0" fillId="12" borderId="63" xfId="0" applyFill="1" applyBorder="1" applyAlignment="1">
      <alignment wrapText="1"/>
    </xf>
    <xf numFmtId="0" fontId="0" fillId="12" borderId="101" xfId="0" applyFill="1" applyBorder="1"/>
    <xf numFmtId="43" fontId="26" fillId="12" borderId="101" xfId="105" applyFont="1" applyFill="1" applyBorder="1"/>
    <xf numFmtId="0" fontId="26" fillId="12" borderId="101" xfId="0" applyFont="1" applyFill="1" applyBorder="1"/>
    <xf numFmtId="2" fontId="26" fillId="12" borderId="101" xfId="0" applyNumberFormat="1" applyFont="1" applyFill="1" applyBorder="1"/>
    <xf numFmtId="2" fontId="26" fillId="12" borderId="102" xfId="0" applyNumberFormat="1" applyFont="1" applyFill="1" applyBorder="1"/>
    <xf numFmtId="43" fontId="0" fillId="12" borderId="106" xfId="105" applyFont="1" applyFill="1" applyBorder="1"/>
    <xf numFmtId="2" fontId="0" fillId="12" borderId="109" xfId="0" applyNumberFormat="1" applyFill="1" applyBorder="1"/>
    <xf numFmtId="43" fontId="0" fillId="12" borderId="100" xfId="105" applyFont="1" applyFill="1" applyBorder="1"/>
    <xf numFmtId="2" fontId="0" fillId="12" borderId="102" xfId="0" applyNumberFormat="1" applyFill="1" applyBorder="1"/>
    <xf numFmtId="43" fontId="0" fillId="12" borderId="102" xfId="105" applyFont="1" applyFill="1" applyBorder="1"/>
    <xf numFmtId="0" fontId="0" fillId="12" borderId="106" xfId="0" applyFill="1" applyBorder="1"/>
    <xf numFmtId="166" fontId="12" fillId="0" borderId="43" xfId="103" applyNumberFormat="1" applyFont="1" applyFill="1" applyBorder="1" applyAlignment="1" applyProtection="1">
      <alignment horizontal="center" vertical="center"/>
      <protection locked="0"/>
    </xf>
    <xf numFmtId="166" fontId="12" fillId="0" borderId="70" xfId="103" applyNumberFormat="1" applyFont="1" applyFill="1" applyBorder="1" applyAlignment="1" applyProtection="1">
      <alignment horizontal="center" vertical="center"/>
      <protection locked="0"/>
    </xf>
    <xf numFmtId="4" fontId="26" fillId="10" borderId="101" xfId="0" applyNumberFormat="1" applyFont="1" applyFill="1" applyBorder="1"/>
    <xf numFmtId="2" fontId="26" fillId="11" borderId="94" xfId="0" applyNumberFormat="1" applyFont="1" applyFill="1" applyBorder="1"/>
    <xf numFmtId="0" fontId="0" fillId="10" borderId="0" xfId="0" applyFill="1"/>
    <xf numFmtId="1" fontId="26" fillId="10" borderId="60" xfId="0" applyNumberFormat="1" applyFont="1" applyFill="1" applyBorder="1"/>
    <xf numFmtId="1" fontId="26" fillId="10" borderId="63" xfId="0" applyNumberFormat="1" applyFont="1" applyFill="1" applyBorder="1"/>
    <xf numFmtId="1" fontId="26" fillId="11" borderId="60" xfId="0" applyNumberFormat="1" applyFont="1" applyFill="1" applyBorder="1"/>
    <xf numFmtId="1" fontId="26" fillId="11" borderId="63" xfId="0" applyNumberFormat="1" applyFont="1" applyFill="1" applyBorder="1"/>
    <xf numFmtId="1" fontId="26" fillId="10" borderId="101" xfId="0" applyNumberFormat="1" applyFont="1" applyFill="1" applyBorder="1"/>
    <xf numFmtId="1" fontId="26" fillId="10" borderId="110" xfId="0" applyNumberFormat="1" applyFont="1" applyFill="1" applyBorder="1"/>
    <xf numFmtId="0" fontId="3" fillId="0" borderId="0" xfId="103" applyFont="1" applyFill="1" applyBorder="1"/>
    <xf numFmtId="0" fontId="46" fillId="0" borderId="0" xfId="0" applyFont="1" applyFill="1" applyBorder="1"/>
    <xf numFmtId="0" fontId="9" fillId="0" borderId="0" xfId="104" applyFont="1" applyFill="1" applyBorder="1" applyAlignment="1" applyProtection="1">
      <alignment horizontal="center" vertical="center"/>
    </xf>
    <xf numFmtId="0" fontId="13" fillId="0" borderId="0" xfId="104" applyFont="1" applyFill="1" applyBorder="1" applyAlignment="1" applyProtection="1">
      <alignment horizontal="center" vertical="center"/>
      <protection locked="0"/>
    </xf>
    <xf numFmtId="0" fontId="47" fillId="0" borderId="0" xfId="104" applyFont="1" applyFill="1" applyBorder="1" applyAlignment="1" applyProtection="1">
      <alignment horizontal="center" vertical="center"/>
      <protection locked="0"/>
    </xf>
    <xf numFmtId="0" fontId="49" fillId="0" borderId="1" xfId="104" applyFont="1" applyFill="1" applyBorder="1" applyAlignment="1" applyProtection="1">
      <alignment vertical="center" wrapText="1"/>
      <protection locked="0"/>
    </xf>
    <xf numFmtId="0" fontId="9" fillId="35" borderId="63" xfId="104" applyFont="1" applyFill="1" applyBorder="1" applyAlignment="1" applyProtection="1">
      <alignment horizontal="center" vertical="center" wrapText="1"/>
    </xf>
    <xf numFmtId="0" fontId="9" fillId="0" borderId="73" xfId="104" applyFont="1" applyFill="1" applyBorder="1" applyAlignment="1" applyProtection="1">
      <alignment vertical="center"/>
      <protection locked="0"/>
    </xf>
    <xf numFmtId="0" fontId="9" fillId="0" borderId="95" xfId="104" applyFont="1" applyFill="1" applyBorder="1" applyAlignment="1" applyProtection="1">
      <alignment vertical="center"/>
      <protection locked="0"/>
    </xf>
    <xf numFmtId="0" fontId="9" fillId="0" borderId="76" xfId="104" applyFont="1" applyFill="1" applyBorder="1" applyAlignment="1" applyProtection="1">
      <alignment vertical="center"/>
      <protection locked="0"/>
    </xf>
    <xf numFmtId="0" fontId="50" fillId="0" borderId="0" xfId="104" applyFont="1" applyFill="1" applyBorder="1" applyAlignment="1" applyProtection="1">
      <alignment horizontal="center" vertical="center"/>
      <protection locked="0"/>
    </xf>
    <xf numFmtId="0" fontId="51" fillId="0" borderId="0" xfId="0" applyFont="1" applyFill="1" applyBorder="1"/>
    <xf numFmtId="0" fontId="9" fillId="0" borderId="4" xfId="104" applyFont="1" applyFill="1" applyBorder="1" applyAlignment="1" applyProtection="1">
      <alignment horizontal="left" vertical="center"/>
      <protection locked="0"/>
    </xf>
    <xf numFmtId="0" fontId="9" fillId="0" borderId="5" xfId="104" applyFont="1" applyFill="1" applyBorder="1" applyAlignment="1" applyProtection="1">
      <alignment horizontal="left" vertical="center"/>
      <protection locked="0"/>
    </xf>
    <xf numFmtId="0" fontId="3" fillId="0" borderId="72" xfId="103" applyFont="1" applyFill="1" applyBorder="1" applyAlignment="1">
      <alignment vertical="center"/>
    </xf>
    <xf numFmtId="0" fontId="3" fillId="0" borderId="0" xfId="103" applyFont="1" applyFill="1" applyBorder="1" applyAlignment="1">
      <alignment vertical="center"/>
    </xf>
    <xf numFmtId="0" fontId="9" fillId="0" borderId="5" xfId="104" applyFont="1" applyFill="1" applyBorder="1" applyAlignment="1" applyProtection="1">
      <alignment horizontal="center" vertical="center"/>
      <protection locked="0"/>
    </xf>
    <xf numFmtId="0" fontId="9" fillId="0" borderId="6" xfId="104" applyFont="1" applyFill="1" applyBorder="1" applyAlignment="1" applyProtection="1">
      <alignment horizontal="left" vertical="center"/>
      <protection locked="0"/>
    </xf>
    <xf numFmtId="0" fontId="9" fillId="0" borderId="0" xfId="104" applyFont="1" applyFill="1" applyBorder="1" applyAlignment="1" applyProtection="1">
      <alignment horizontal="center" vertical="center"/>
      <protection locked="0"/>
    </xf>
    <xf numFmtId="0" fontId="3" fillId="0" borderId="75" xfId="103" applyFont="1" applyFill="1" applyBorder="1" applyAlignment="1">
      <alignment vertical="center"/>
    </xf>
    <xf numFmtId="0" fontId="3" fillId="0" borderId="4" xfId="103" applyFont="1" applyFill="1" applyBorder="1" applyAlignment="1">
      <alignment vertical="center"/>
    </xf>
    <xf numFmtId="0" fontId="3" fillId="0" borderId="5" xfId="103" applyFont="1" applyFill="1" applyBorder="1" applyAlignment="1">
      <alignment vertical="center"/>
    </xf>
    <xf numFmtId="0" fontId="3" fillId="0" borderId="6" xfId="103" applyFont="1" applyFill="1" applyBorder="1" applyAlignment="1">
      <alignment vertical="center"/>
    </xf>
    <xf numFmtId="0" fontId="52" fillId="0" borderId="0" xfId="103" applyFont="1" applyFill="1" applyBorder="1"/>
    <xf numFmtId="0" fontId="3" fillId="0" borderId="73" xfId="103" applyFont="1" applyFill="1" applyBorder="1" applyAlignment="1">
      <alignment vertical="center"/>
    </xf>
    <xf numFmtId="0" fontId="3" fillId="0" borderId="95" xfId="103" applyFont="1" applyFill="1" applyBorder="1" applyAlignment="1">
      <alignment vertical="center"/>
    </xf>
    <xf numFmtId="0" fontId="9" fillId="0" borderId="95" xfId="104" applyFont="1" applyFill="1" applyBorder="1" applyAlignment="1" applyProtection="1">
      <alignment horizontal="center" vertical="center"/>
      <protection locked="0"/>
    </xf>
    <xf numFmtId="0" fontId="3" fillId="0" borderId="76" xfId="103" applyFont="1" applyFill="1" applyBorder="1" applyAlignment="1">
      <alignment vertical="center"/>
    </xf>
    <xf numFmtId="0" fontId="52" fillId="0" borderId="0" xfId="103" applyFont="1" applyFill="1" applyBorder="1" applyAlignment="1">
      <alignment horizontal="right"/>
    </xf>
    <xf numFmtId="14" fontId="50" fillId="0" borderId="0" xfId="104" applyNumberFormat="1" applyFont="1" applyFill="1" applyBorder="1" applyAlignment="1" applyProtection="1">
      <alignment horizontal="center" vertical="center"/>
      <protection locked="0"/>
    </xf>
    <xf numFmtId="6" fontId="50" fillId="0" borderId="0" xfId="104" applyNumberFormat="1" applyFont="1" applyFill="1" applyBorder="1" applyAlignment="1" applyProtection="1">
      <alignment horizontal="center" vertical="center"/>
      <protection locked="0"/>
    </xf>
    <xf numFmtId="0" fontId="12" fillId="35" borderId="63" xfId="104" applyFont="1" applyFill="1" applyBorder="1" applyAlignment="1" applyProtection="1">
      <alignment horizontal="center" vertical="center" textRotation="90"/>
    </xf>
    <xf numFmtId="0" fontId="3" fillId="0" borderId="0" xfId="103" applyFont="1" applyFill="1" applyBorder="1" applyAlignment="1" applyProtection="1">
      <alignment horizontal="center" vertical="center"/>
      <protection locked="0"/>
    </xf>
    <xf numFmtId="0" fontId="3" fillId="35" borderId="63" xfId="103" applyFont="1" applyFill="1" applyBorder="1" applyAlignment="1" applyProtection="1">
      <alignment horizontal="center" vertical="center" wrapText="1"/>
    </xf>
    <xf numFmtId="0" fontId="3" fillId="0" borderId="63" xfId="103" applyFont="1" applyFill="1" applyBorder="1" applyAlignment="1" applyProtection="1">
      <alignment horizontal="center" vertical="center"/>
      <protection locked="0"/>
    </xf>
    <xf numFmtId="0" fontId="10" fillId="41" borderId="1" xfId="103" applyFont="1" applyFill="1" applyBorder="1" applyAlignment="1" applyProtection="1">
      <alignment horizontal="center" vertical="center"/>
    </xf>
    <xf numFmtId="0" fontId="53" fillId="0" borderId="0" xfId="0" applyFont="1" applyFill="1" applyBorder="1"/>
    <xf numFmtId="0" fontId="54" fillId="0" borderId="0" xfId="0" applyFont="1" applyFill="1" applyBorder="1"/>
    <xf numFmtId="43" fontId="26" fillId="10" borderId="63" xfId="0" applyNumberFormat="1" applyFont="1" applyFill="1" applyBorder="1"/>
    <xf numFmtId="43" fontId="26" fillId="10" borderId="63" xfId="0" applyNumberFormat="1" applyFont="1" applyFill="1" applyBorder="1"/>
    <xf numFmtId="0" fontId="24" fillId="10" borderId="108" xfId="0" applyFont="1" applyFill="1" applyBorder="1" applyAlignment="1">
      <alignment horizontal="center" vertical="center" wrapText="1"/>
    </xf>
    <xf numFmtId="2" fontId="26" fillId="10" borderId="98" xfId="0" applyNumberFormat="1" applyFont="1" applyFill="1" applyBorder="1"/>
    <xf numFmtId="2" fontId="26" fillId="10" borderId="1" xfId="0" applyNumberFormat="1" applyFont="1" applyFill="1" applyBorder="1"/>
    <xf numFmtId="43" fontId="26" fillId="10" borderId="1" xfId="105" applyFont="1" applyFill="1" applyBorder="1"/>
    <xf numFmtId="0" fontId="26" fillId="10" borderId="1" xfId="0" applyFont="1" applyFill="1" applyBorder="1"/>
    <xf numFmtId="2" fontId="26" fillId="10" borderId="56" xfId="0" applyNumberFormat="1" applyFont="1" applyFill="1" applyBorder="1"/>
    <xf numFmtId="0" fontId="24" fillId="10" borderId="107" xfId="0" applyFont="1" applyFill="1" applyBorder="1" applyAlignment="1">
      <alignment horizontal="center" vertical="center" wrapText="1"/>
    </xf>
    <xf numFmtId="43" fontId="26" fillId="10" borderId="59" xfId="105" applyFont="1" applyFill="1" applyBorder="1"/>
    <xf numFmtId="43" fontId="26" fillId="10" borderId="62" xfId="105" applyFont="1" applyFill="1" applyBorder="1"/>
    <xf numFmtId="2" fontId="26" fillId="10" borderId="62" xfId="0" applyNumberFormat="1" applyFont="1" applyFill="1" applyBorder="1"/>
    <xf numFmtId="0" fontId="26" fillId="10" borderId="62" xfId="0" applyFont="1" applyFill="1" applyBorder="1"/>
    <xf numFmtId="2" fontId="26" fillId="11" borderId="1" xfId="0" applyNumberFormat="1" applyFont="1" applyFill="1" applyBorder="1"/>
    <xf numFmtId="2" fontId="26" fillId="11" borderId="126" xfId="0" applyNumberFormat="1" applyFont="1" applyFill="1" applyBorder="1"/>
    <xf numFmtId="2" fontId="26" fillId="11" borderId="98" xfId="0" applyNumberFormat="1" applyFont="1" applyFill="1" applyBorder="1"/>
    <xf numFmtId="2" fontId="26" fillId="11" borderId="59" xfId="0" applyNumberFormat="1" applyFont="1" applyFill="1" applyBorder="1"/>
    <xf numFmtId="2" fontId="26" fillId="11" borderId="62" xfId="0" applyNumberFormat="1" applyFont="1" applyFill="1" applyBorder="1"/>
    <xf numFmtId="2" fontId="26" fillId="11" borderId="56" xfId="0" applyNumberFormat="1" applyFont="1" applyFill="1" applyBorder="1"/>
    <xf numFmtId="2" fontId="26" fillId="11" borderId="65" xfId="0" applyNumberFormat="1" applyFont="1" applyFill="1" applyBorder="1"/>
    <xf numFmtId="2" fontId="26" fillId="11" borderId="109" xfId="0" applyNumberFormat="1" applyFont="1" applyFill="1" applyBorder="1"/>
    <xf numFmtId="2" fontId="26" fillId="11" borderId="100" xfId="0" applyNumberFormat="1" applyFont="1" applyFill="1" applyBorder="1"/>
    <xf numFmtId="2" fontId="26" fillId="12" borderId="109" xfId="0" applyNumberFormat="1" applyFont="1" applyFill="1" applyBorder="1"/>
    <xf numFmtId="2" fontId="26" fillId="12" borderId="100" xfId="0" applyNumberFormat="1" applyFont="1" applyFill="1" applyBorder="1"/>
    <xf numFmtId="2" fontId="26" fillId="10" borderId="109" xfId="0" applyNumberFormat="1" applyFont="1" applyFill="1" applyBorder="1"/>
    <xf numFmtId="2" fontId="26" fillId="10" borderId="96" xfId="0" applyNumberFormat="1" applyFont="1" applyFill="1" applyBorder="1"/>
    <xf numFmtId="43" fontId="26" fillId="10" borderId="65" xfId="105" applyFont="1" applyFill="1" applyBorder="1"/>
    <xf numFmtId="2" fontId="0" fillId="10" borderId="66" xfId="0" applyNumberFormat="1" applyFont="1" applyFill="1" applyBorder="1"/>
    <xf numFmtId="43" fontId="26" fillId="10" borderId="66" xfId="105" applyFont="1" applyFill="1" applyBorder="1"/>
    <xf numFmtId="43" fontId="26" fillId="10" borderId="60" xfId="0" applyNumberFormat="1" applyFont="1" applyFill="1" applyBorder="1"/>
    <xf numFmtId="1" fontId="0" fillId="10" borderId="63" xfId="0" applyNumberFormat="1" applyFont="1" applyFill="1" applyBorder="1"/>
    <xf numFmtId="43" fontId="26" fillId="10" borderId="63" xfId="0" applyNumberFormat="1" applyFont="1" applyFill="1" applyBorder="1"/>
    <xf numFmtId="43" fontId="26" fillId="10" borderId="60" xfId="0" applyNumberFormat="1" applyFont="1" applyFill="1" applyBorder="1"/>
    <xf numFmtId="43" fontId="0" fillId="8" borderId="57" xfId="105" applyFont="1" applyFill="1" applyBorder="1"/>
    <xf numFmtId="0" fontId="0" fillId="0" borderId="60" xfId="0" applyBorder="1" applyAlignment="1">
      <alignment horizontal="left" wrapText="1"/>
    </xf>
    <xf numFmtId="43" fontId="26" fillId="10" borderId="100" xfId="105" applyFont="1" applyFill="1" applyBorder="1"/>
    <xf numFmtId="43" fontId="26" fillId="10" borderId="111" xfId="105" applyFont="1" applyFill="1" applyBorder="1"/>
    <xf numFmtId="43" fontId="26" fillId="10" borderId="110" xfId="0" applyNumberFormat="1" applyFont="1" applyFill="1" applyBorder="1"/>
    <xf numFmtId="43" fontId="0" fillId="10" borderId="62" xfId="105" applyFont="1" applyFill="1" applyBorder="1"/>
    <xf numFmtId="0" fontId="0" fillId="10" borderId="62" xfId="0" applyFont="1" applyFill="1" applyBorder="1"/>
    <xf numFmtId="166" fontId="12" fillId="2" borderId="62" xfId="103" applyNumberFormat="1" applyFont="1" applyFill="1" applyBorder="1" applyAlignment="1" applyProtection="1">
      <alignment vertical="center"/>
      <protection locked="0"/>
    </xf>
    <xf numFmtId="167" fontId="26" fillId="10" borderId="63" xfId="105" applyNumberFormat="1" applyFont="1" applyFill="1" applyBorder="1"/>
    <xf numFmtId="0" fontId="46" fillId="0" borderId="0" xfId="0" applyFont="1" applyFill="1" applyBorder="1" applyAlignment="1">
      <alignment horizontal="center"/>
    </xf>
    <xf numFmtId="44" fontId="46" fillId="0" borderId="0" xfId="0" applyNumberFormat="1" applyFont="1" applyFill="1" applyBorder="1" applyAlignment="1">
      <alignment horizontal="center"/>
    </xf>
    <xf numFmtId="9" fontId="46" fillId="0" borderId="0" xfId="0" applyNumberFormat="1" applyFont="1" applyFill="1" applyBorder="1"/>
    <xf numFmtId="9" fontId="55" fillId="0" borderId="0" xfId="0" applyNumberFormat="1" applyFont="1" applyFill="1" applyBorder="1"/>
    <xf numFmtId="1" fontId="26" fillId="10" borderId="115" xfId="0" applyNumberFormat="1" applyFont="1" applyFill="1" applyBorder="1"/>
    <xf numFmtId="0" fontId="21" fillId="0" borderId="0" xfId="103" applyFont="1" applyFill="1" applyBorder="1" applyAlignment="1" applyProtection="1">
      <alignment horizontal="left" vertical="center" wrapText="1"/>
      <protection locked="0"/>
    </xf>
    <xf numFmtId="0" fontId="14" fillId="0" borderId="68" xfId="103" applyFont="1" applyBorder="1" applyAlignment="1" applyProtection="1">
      <alignment horizontal="center" vertical="center"/>
      <protection hidden="1"/>
    </xf>
    <xf numFmtId="0" fontId="14" fillId="0" borderId="0" xfId="103" applyFont="1" applyBorder="1" applyAlignment="1" applyProtection="1">
      <alignment horizontal="center" vertical="center"/>
      <protection hidden="1"/>
    </xf>
    <xf numFmtId="0" fontId="14" fillId="0" borderId="90" xfId="103" applyFont="1" applyBorder="1" applyAlignment="1" applyProtection="1">
      <alignment horizontal="center" vertical="center"/>
      <protection hidden="1"/>
    </xf>
    <xf numFmtId="10" fontId="18" fillId="0" borderId="19" xfId="103" applyNumberFormat="1" applyFont="1" applyFill="1" applyBorder="1" applyAlignment="1" applyProtection="1">
      <alignment horizontal="center" vertical="center"/>
    </xf>
    <xf numFmtId="10" fontId="18" fillId="0" borderId="41" xfId="103" applyNumberFormat="1" applyFont="1" applyFill="1" applyBorder="1" applyAlignment="1" applyProtection="1">
      <alignment horizontal="center" vertical="center"/>
    </xf>
    <xf numFmtId="10" fontId="19" fillId="2" borderId="21" xfId="103" applyNumberFormat="1" applyFont="1" applyFill="1" applyBorder="1" applyAlignment="1" applyProtection="1">
      <alignment horizontal="center" vertical="center"/>
    </xf>
    <xf numFmtId="10" fontId="19" fillId="2" borderId="22" xfId="103" applyNumberFormat="1" applyFont="1" applyFill="1" applyBorder="1" applyAlignment="1" applyProtection="1">
      <alignment horizontal="center" vertical="center"/>
    </xf>
    <xf numFmtId="10" fontId="19" fillId="2" borderId="92" xfId="103" applyNumberFormat="1" applyFont="1" applyFill="1" applyBorder="1" applyAlignment="1" applyProtection="1">
      <alignment horizontal="center" vertical="center"/>
    </xf>
    <xf numFmtId="10" fontId="19" fillId="2" borderId="42" xfId="103" applyNumberFormat="1" applyFont="1" applyFill="1" applyBorder="1" applyAlignment="1" applyProtection="1">
      <alignment horizontal="center" vertical="center"/>
    </xf>
    <xf numFmtId="0" fontId="20" fillId="0" borderId="68" xfId="103" applyFont="1" applyBorder="1" applyAlignment="1" applyProtection="1">
      <alignment horizontal="center" vertical="center"/>
      <protection hidden="1"/>
    </xf>
    <xf numFmtId="0" fontId="9" fillId="0" borderId="0" xfId="103" applyFont="1" applyBorder="1" applyAlignment="1" applyProtection="1">
      <alignment horizontal="center" vertical="center"/>
      <protection hidden="1"/>
    </xf>
    <xf numFmtId="0" fontId="9" fillId="0" borderId="90" xfId="103" applyFont="1" applyBorder="1" applyAlignment="1" applyProtection="1">
      <alignment horizontal="center" vertical="center"/>
      <protection hidden="1"/>
    </xf>
    <xf numFmtId="0" fontId="9" fillId="0" borderId="54" xfId="103" applyFont="1" applyBorder="1" applyAlignment="1" applyProtection="1">
      <alignment horizontal="center" vertical="center"/>
      <protection hidden="1"/>
    </xf>
    <xf numFmtId="0" fontId="9" fillId="0" borderId="55" xfId="103" applyFont="1" applyBorder="1" applyAlignment="1" applyProtection="1">
      <alignment horizontal="center" vertical="center"/>
      <protection hidden="1"/>
    </xf>
    <xf numFmtId="0" fontId="9" fillId="0" borderId="91" xfId="103" applyFont="1" applyBorder="1" applyAlignment="1" applyProtection="1">
      <alignment horizontal="center" vertical="center"/>
      <protection hidden="1"/>
    </xf>
    <xf numFmtId="0" fontId="14" fillId="0" borderId="89" xfId="103" applyFont="1" applyBorder="1" applyAlignment="1" applyProtection="1">
      <alignment horizontal="center" vertical="center"/>
      <protection hidden="1"/>
    </xf>
    <xf numFmtId="0" fontId="14" fillId="0" borderId="52" xfId="103" applyFont="1" applyBorder="1" applyAlignment="1" applyProtection="1">
      <alignment horizontal="center" vertical="center"/>
      <protection hidden="1"/>
    </xf>
    <xf numFmtId="0" fontId="14" fillId="0" borderId="53" xfId="103" applyFont="1" applyBorder="1" applyAlignment="1" applyProtection="1">
      <alignment horizontal="center" vertical="center"/>
      <protection hidden="1"/>
    </xf>
    <xf numFmtId="166" fontId="18" fillId="0" borderId="19" xfId="103" applyNumberFormat="1" applyFont="1" applyFill="1" applyBorder="1" applyAlignment="1" applyProtection="1">
      <alignment horizontal="center" vertical="center"/>
    </xf>
    <xf numFmtId="166" fontId="19" fillId="2" borderId="21" xfId="103" applyNumberFormat="1" applyFont="1" applyFill="1" applyBorder="1" applyAlignment="1" applyProtection="1">
      <alignment horizontal="center" vertical="center"/>
    </xf>
    <xf numFmtId="166" fontId="19" fillId="2" borderId="22" xfId="103" applyNumberFormat="1" applyFont="1" applyFill="1" applyBorder="1" applyAlignment="1" applyProtection="1">
      <alignment horizontal="center" vertical="center"/>
    </xf>
    <xf numFmtId="0" fontId="9" fillId="0" borderId="45" xfId="103" applyFont="1" applyBorder="1" applyAlignment="1" applyProtection="1">
      <alignment horizontal="center" vertical="center"/>
      <protection hidden="1"/>
    </xf>
    <xf numFmtId="0" fontId="9" fillId="0" borderId="46" xfId="103" applyFont="1" applyBorder="1" applyAlignment="1" applyProtection="1">
      <alignment horizontal="center" vertical="center"/>
      <protection hidden="1"/>
    </xf>
    <xf numFmtId="0" fontId="9" fillId="0" borderId="47" xfId="103" applyFont="1" applyBorder="1" applyAlignment="1" applyProtection="1">
      <alignment horizontal="center" vertical="center"/>
      <protection hidden="1"/>
    </xf>
    <xf numFmtId="10" fontId="19" fillId="2" borderId="19" xfId="103" applyNumberFormat="1" applyFont="1" applyFill="1" applyBorder="1" applyAlignment="1" applyProtection="1">
      <alignment horizontal="center" vertical="center"/>
    </xf>
    <xf numFmtId="0" fontId="9" fillId="0" borderId="68" xfId="103" applyFont="1" applyBorder="1" applyAlignment="1" applyProtection="1">
      <alignment horizontal="center" vertical="center"/>
      <protection hidden="1"/>
    </xf>
    <xf numFmtId="166" fontId="18" fillId="0" borderId="47" xfId="103" applyNumberFormat="1" applyFont="1" applyFill="1" applyBorder="1" applyAlignment="1" applyProtection="1">
      <alignment horizontal="center" vertical="center"/>
    </xf>
    <xf numFmtId="166" fontId="18" fillId="0" borderId="14" xfId="103" applyNumberFormat="1" applyFont="1" applyFill="1" applyBorder="1" applyAlignment="1" applyProtection="1">
      <alignment horizontal="center" vertical="center"/>
    </xf>
    <xf numFmtId="166" fontId="18" fillId="0" borderId="21" xfId="103" applyNumberFormat="1" applyFont="1" applyFill="1" applyBorder="1" applyAlignment="1" applyProtection="1">
      <alignment horizontal="center" vertical="center"/>
    </xf>
    <xf numFmtId="7" fontId="19" fillId="2" borderId="47" xfId="103" applyNumberFormat="1" applyFont="1" applyFill="1" applyBorder="1" applyAlignment="1" applyProtection="1">
      <alignment horizontal="center" vertical="center"/>
    </xf>
    <xf numFmtId="7" fontId="19" fillId="2" borderId="17" xfId="103" applyNumberFormat="1" applyFont="1" applyFill="1" applyBorder="1" applyAlignment="1" applyProtection="1">
      <alignment horizontal="center" vertical="center"/>
    </xf>
    <xf numFmtId="7" fontId="19" fillId="2" borderId="21" xfId="103" applyNumberFormat="1" applyFont="1" applyFill="1" applyBorder="1" applyAlignment="1" applyProtection="1">
      <alignment horizontal="center" vertical="center"/>
    </xf>
    <xf numFmtId="7" fontId="19" fillId="2" borderId="22" xfId="103" applyNumberFormat="1" applyFont="1" applyFill="1" applyBorder="1" applyAlignment="1" applyProtection="1">
      <alignment horizontal="center" vertical="center"/>
    </xf>
    <xf numFmtId="1" fontId="18" fillId="0" borderId="19" xfId="103" applyNumberFormat="1" applyFont="1" applyFill="1" applyBorder="1" applyAlignment="1" applyProtection="1">
      <alignment horizontal="center" vertical="center"/>
    </xf>
    <xf numFmtId="3" fontId="19" fillId="2" borderId="47" xfId="103" applyNumberFormat="1" applyFont="1" applyFill="1" applyBorder="1" applyAlignment="1" applyProtection="1">
      <alignment horizontal="center" vertical="center"/>
    </xf>
    <xf numFmtId="3" fontId="19" fillId="2" borderId="17" xfId="103" applyNumberFormat="1" applyFont="1" applyFill="1" applyBorder="1" applyAlignment="1" applyProtection="1">
      <alignment horizontal="center" vertical="center"/>
    </xf>
    <xf numFmtId="3" fontId="19" fillId="2" borderId="21" xfId="103" applyNumberFormat="1" applyFont="1" applyFill="1" applyBorder="1" applyAlignment="1" applyProtection="1">
      <alignment horizontal="center" vertical="center"/>
    </xf>
    <xf numFmtId="3" fontId="19" fillId="2" borderId="22" xfId="103" applyNumberFormat="1" applyFont="1" applyFill="1" applyBorder="1" applyAlignment="1" applyProtection="1">
      <alignment horizontal="center" vertical="center"/>
    </xf>
    <xf numFmtId="7" fontId="18" fillId="0" borderId="47" xfId="103" applyNumberFormat="1" applyFont="1" applyFill="1" applyBorder="1" applyAlignment="1" applyProtection="1">
      <alignment horizontal="center" vertical="center"/>
    </xf>
    <xf numFmtId="7" fontId="18" fillId="0" borderId="14" xfId="103" applyNumberFormat="1" applyFont="1" applyFill="1" applyBorder="1" applyAlignment="1" applyProtection="1">
      <alignment horizontal="center" vertical="center"/>
    </xf>
    <xf numFmtId="7" fontId="18" fillId="0" borderId="21" xfId="103" applyNumberFormat="1" applyFont="1" applyFill="1" applyBorder="1" applyAlignment="1" applyProtection="1">
      <alignment horizontal="center" vertical="center"/>
    </xf>
    <xf numFmtId="7" fontId="18" fillId="0" borderId="19" xfId="103" applyNumberFormat="1" applyFont="1" applyFill="1" applyBorder="1" applyAlignment="1" applyProtection="1">
      <alignment horizontal="center" vertical="center"/>
    </xf>
    <xf numFmtId="0" fontId="10" fillId="3" borderId="80" xfId="103" applyFont="1" applyFill="1" applyBorder="1" applyAlignment="1">
      <alignment horizontal="center"/>
    </xf>
    <xf numFmtId="0" fontId="10" fillId="3" borderId="5" xfId="103" applyFont="1" applyFill="1" applyBorder="1" applyAlignment="1">
      <alignment horizontal="center"/>
    </xf>
    <xf numFmtId="0" fontId="10" fillId="3" borderId="88" xfId="103" applyFont="1" applyFill="1" applyBorder="1" applyAlignment="1">
      <alignment horizontal="center"/>
    </xf>
    <xf numFmtId="0" fontId="12" fillId="3" borderId="82" xfId="103" applyFont="1" applyFill="1" applyBorder="1" applyAlignment="1">
      <alignment horizontal="center" vertical="center"/>
    </xf>
    <xf numFmtId="0" fontId="12" fillId="3" borderId="83" xfId="103" applyFont="1" applyFill="1" applyBorder="1" applyAlignment="1">
      <alignment horizontal="center" vertical="center"/>
    </xf>
    <xf numFmtId="0" fontId="9" fillId="0" borderId="40" xfId="103" applyFont="1" applyFill="1" applyBorder="1" applyAlignment="1">
      <alignment horizontal="left"/>
    </xf>
    <xf numFmtId="0" fontId="9" fillId="0" borderId="41" xfId="103" applyFont="1" applyFill="1" applyBorder="1" applyAlignment="1">
      <alignment horizontal="left"/>
    </xf>
    <xf numFmtId="166" fontId="14" fillId="2" borderId="41" xfId="103" applyNumberFormat="1" applyFont="1" applyFill="1" applyBorder="1" applyAlignment="1" applyProtection="1">
      <alignment horizontal="center" vertical="center" wrapText="1"/>
      <protection locked="0"/>
    </xf>
    <xf numFmtId="166" fontId="14" fillId="2" borderId="42" xfId="103" applyNumberFormat="1" applyFont="1" applyFill="1" applyBorder="1" applyAlignment="1" applyProtection="1">
      <alignment horizontal="center" vertical="center" wrapText="1"/>
      <protection locked="0"/>
    </xf>
    <xf numFmtId="0" fontId="10" fillId="2" borderId="77" xfId="103" applyFont="1" applyFill="1" applyBorder="1" applyAlignment="1">
      <alignment horizontal="left"/>
    </xf>
    <xf numFmtId="0" fontId="10" fillId="2" borderId="78" xfId="103" applyFont="1" applyFill="1" applyBorder="1" applyAlignment="1">
      <alignment horizontal="left"/>
    </xf>
    <xf numFmtId="0" fontId="10" fillId="2" borderId="79" xfId="103" applyFont="1" applyFill="1" applyBorder="1" applyAlignment="1">
      <alignment horizontal="left"/>
    </xf>
    <xf numFmtId="0" fontId="9" fillId="0" borderId="18" xfId="103" applyFont="1" applyFill="1" applyBorder="1" applyAlignment="1">
      <alignment horizontal="left"/>
    </xf>
    <xf numFmtId="0" fontId="9" fillId="0" borderId="19" xfId="103" applyFont="1" applyFill="1" applyBorder="1" applyAlignment="1">
      <alignment horizontal="left"/>
    </xf>
    <xf numFmtId="166" fontId="14" fillId="2" borderId="19" xfId="103" applyNumberFormat="1" applyFont="1" applyFill="1" applyBorder="1" applyAlignment="1" applyProtection="1">
      <alignment horizontal="center" vertical="center" wrapText="1"/>
      <protection locked="0"/>
    </xf>
    <xf numFmtId="166" fontId="14" fillId="2" borderId="22" xfId="103" applyNumberFormat="1" applyFont="1" applyFill="1" applyBorder="1" applyAlignment="1" applyProtection="1">
      <alignment horizontal="center" vertical="center" wrapText="1"/>
      <protection locked="0"/>
    </xf>
    <xf numFmtId="44" fontId="13" fillId="0" borderId="19" xfId="2" applyNumberFormat="1" applyFont="1" applyBorder="1" applyAlignment="1" applyProtection="1">
      <alignment horizontal="center" vertical="center" wrapText="1"/>
      <protection locked="0"/>
    </xf>
    <xf numFmtId="44" fontId="13" fillId="0" borderId="41" xfId="2" applyNumberFormat="1" applyFont="1" applyBorder="1" applyAlignment="1" applyProtection="1">
      <alignment horizontal="center" vertical="center" wrapText="1"/>
      <protection locked="0"/>
    </xf>
    <xf numFmtId="0" fontId="21" fillId="0" borderId="68" xfId="103" applyFont="1" applyFill="1" applyBorder="1" applyAlignment="1" applyProtection="1">
      <alignment horizontal="left" vertical="center" wrapText="1"/>
      <protection locked="0"/>
    </xf>
    <xf numFmtId="0" fontId="21" fillId="0" borderId="69" xfId="103" applyFont="1" applyFill="1" applyBorder="1" applyAlignment="1" applyProtection="1">
      <alignment horizontal="left" vertical="center" wrapText="1"/>
      <protection locked="0"/>
    </xf>
    <xf numFmtId="0" fontId="10" fillId="2" borderId="7" xfId="103" applyFont="1" applyFill="1" applyBorder="1" applyAlignment="1">
      <alignment horizontal="center"/>
    </xf>
    <xf numFmtId="0" fontId="9" fillId="2" borderId="8" xfId="103" applyFont="1" applyFill="1" applyBorder="1" applyAlignment="1">
      <alignment horizontal="center"/>
    </xf>
    <xf numFmtId="0" fontId="9" fillId="2" borderId="9" xfId="103" applyFont="1" applyFill="1" applyBorder="1" applyAlignment="1">
      <alignment horizontal="center"/>
    </xf>
    <xf numFmtId="0" fontId="10" fillId="3" borderId="81" xfId="103" applyFont="1" applyFill="1" applyBorder="1" applyAlignment="1">
      <alignment horizontal="left"/>
    </xf>
    <xf numFmtId="0" fontId="10" fillId="3" borderId="82" xfId="103" applyFont="1" applyFill="1" applyBorder="1" applyAlignment="1">
      <alignment horizontal="left"/>
    </xf>
    <xf numFmtId="0" fontId="12" fillId="3" borderId="82" xfId="103" applyFont="1" applyFill="1" applyBorder="1" applyAlignment="1">
      <alignment horizontal="center" vertical="center" wrapText="1"/>
    </xf>
    <xf numFmtId="0" fontId="12" fillId="3" borderId="83" xfId="103" applyFont="1" applyFill="1" applyBorder="1" applyAlignment="1">
      <alignment horizontal="center" vertical="center" wrapText="1"/>
    </xf>
    <xf numFmtId="10" fontId="14" fillId="2" borderId="19" xfId="103" applyNumberFormat="1" applyFont="1" applyFill="1" applyBorder="1" applyAlignment="1" applyProtection="1">
      <alignment horizontal="center" vertical="center" wrapText="1"/>
      <protection locked="0"/>
    </xf>
    <xf numFmtId="10" fontId="14" fillId="2" borderId="22" xfId="103" applyNumberFormat="1" applyFont="1" applyFill="1" applyBorder="1" applyAlignment="1" applyProtection="1">
      <alignment horizontal="center" vertical="center" wrapText="1"/>
      <protection locked="0"/>
    </xf>
    <xf numFmtId="0" fontId="13" fillId="0" borderId="50" xfId="103" applyFont="1" applyBorder="1" applyAlignment="1" applyProtection="1">
      <alignment horizontal="left" vertical="center" wrapText="1"/>
      <protection locked="0"/>
    </xf>
    <xf numFmtId="0" fontId="13" fillId="0" borderId="51" xfId="103" applyFont="1" applyBorder="1" applyAlignment="1" applyProtection="1">
      <alignment horizontal="left" vertical="center" wrapText="1"/>
      <protection locked="0"/>
    </xf>
    <xf numFmtId="10" fontId="14" fillId="2" borderId="41" xfId="103" applyNumberFormat="1" applyFont="1" applyFill="1" applyBorder="1" applyAlignment="1" applyProtection="1">
      <alignment horizontal="center" vertical="center" wrapText="1"/>
      <protection locked="0"/>
    </xf>
    <xf numFmtId="10" fontId="14" fillId="2" borderId="42" xfId="103" applyNumberFormat="1" applyFont="1" applyFill="1" applyBorder="1" applyAlignment="1" applyProtection="1">
      <alignment horizontal="center" vertical="center" wrapText="1"/>
      <protection locked="0"/>
    </xf>
    <xf numFmtId="10" fontId="13" fillId="0" borderId="20" xfId="2" applyNumberFormat="1" applyFont="1" applyBorder="1" applyAlignment="1" applyProtection="1">
      <alignment horizontal="center" vertical="center" wrapText="1"/>
      <protection locked="0"/>
    </xf>
    <xf numFmtId="10" fontId="13" fillId="0" borderId="21" xfId="2" applyNumberFormat="1" applyFont="1" applyBorder="1" applyAlignment="1" applyProtection="1">
      <alignment horizontal="center" vertical="center" wrapText="1"/>
      <protection locked="0"/>
    </xf>
    <xf numFmtId="10" fontId="13" fillId="0" borderId="125" xfId="2" applyNumberFormat="1" applyFont="1" applyBorder="1" applyAlignment="1" applyProtection="1">
      <alignment horizontal="center" vertical="center" wrapText="1"/>
      <protection locked="0"/>
    </xf>
    <xf numFmtId="10" fontId="13" fillId="0" borderId="92" xfId="2" applyNumberFormat="1" applyFont="1" applyBorder="1" applyAlignment="1" applyProtection="1">
      <alignment horizontal="center" vertical="center" wrapText="1"/>
      <protection locked="0"/>
    </xf>
    <xf numFmtId="0" fontId="21" fillId="0" borderId="80" xfId="103" applyFont="1" applyFill="1" applyBorder="1" applyAlignment="1" applyProtection="1">
      <alignment horizontal="left" vertical="center" wrapText="1"/>
      <protection locked="0"/>
    </xf>
    <xf numFmtId="0" fontId="21" fillId="0" borderId="5" xfId="103" applyFont="1" applyFill="1" applyBorder="1" applyAlignment="1" applyProtection="1">
      <alignment horizontal="left" vertical="center" wrapText="1"/>
      <protection locked="0"/>
    </xf>
    <xf numFmtId="0" fontId="21" fillId="0" borderId="71" xfId="103" applyFont="1" applyFill="1" applyBorder="1" applyAlignment="1" applyProtection="1">
      <alignment horizontal="left" vertical="center" wrapText="1"/>
      <protection locked="0"/>
    </xf>
    <xf numFmtId="0" fontId="10" fillId="2" borderId="80" xfId="103" applyFont="1" applyFill="1" applyBorder="1" applyAlignment="1">
      <alignment horizontal="center"/>
    </xf>
    <xf numFmtId="0" fontId="9" fillId="2" borderId="5" xfId="103" applyFont="1" applyFill="1" applyBorder="1" applyAlignment="1">
      <alignment horizontal="center"/>
    </xf>
    <xf numFmtId="0" fontId="9" fillId="2" borderId="71" xfId="103" applyFont="1" applyFill="1" applyBorder="1" applyAlignment="1">
      <alignment horizontal="center"/>
    </xf>
    <xf numFmtId="0" fontId="13" fillId="0" borderId="48" xfId="103" applyFont="1" applyBorder="1" applyAlignment="1" applyProtection="1">
      <alignment horizontal="left" vertical="center" wrapText="1"/>
      <protection locked="0"/>
    </xf>
    <xf numFmtId="0" fontId="13" fillId="0" borderId="49" xfId="103" applyFont="1" applyBorder="1" applyAlignment="1" applyProtection="1">
      <alignment horizontal="left" vertical="center" wrapText="1"/>
      <protection locked="0"/>
    </xf>
    <xf numFmtId="4" fontId="13" fillId="0" borderId="20" xfId="103" applyNumberFormat="1" applyFont="1" applyBorder="1" applyAlignment="1" applyProtection="1">
      <alignment horizontal="center" vertical="center" wrapText="1"/>
      <protection locked="0"/>
    </xf>
    <xf numFmtId="4" fontId="13" fillId="0" borderId="21" xfId="103" applyNumberFormat="1" applyFont="1" applyBorder="1" applyAlignment="1" applyProtection="1">
      <alignment horizontal="center" vertical="center" wrapText="1"/>
      <protection locked="0"/>
    </xf>
    <xf numFmtId="4" fontId="14" fillId="2" borderId="19" xfId="103" applyNumberFormat="1" applyFont="1" applyFill="1" applyBorder="1" applyAlignment="1" applyProtection="1">
      <alignment horizontal="center" vertical="center" wrapText="1"/>
      <protection locked="0"/>
    </xf>
    <xf numFmtId="4" fontId="14" fillId="2" borderId="22" xfId="103" applyNumberFormat="1" applyFont="1" applyFill="1" applyBorder="1" applyAlignment="1" applyProtection="1">
      <alignment horizontal="center" vertical="center" wrapText="1"/>
      <protection locked="0"/>
    </xf>
    <xf numFmtId="0" fontId="14" fillId="3" borderId="84" xfId="103" applyFont="1" applyFill="1" applyBorder="1" applyAlignment="1" applyProtection="1">
      <alignment horizontal="left" vertical="center" wrapText="1"/>
      <protection locked="0"/>
    </xf>
    <xf numFmtId="0" fontId="14" fillId="3" borderId="85" xfId="103" applyFont="1" applyFill="1" applyBorder="1" applyAlignment="1" applyProtection="1">
      <alignment horizontal="left" vertical="center" wrapText="1"/>
      <protection locked="0"/>
    </xf>
    <xf numFmtId="4" fontId="14" fillId="3" borderId="86" xfId="103" applyNumberFormat="1" applyFont="1" applyFill="1" applyBorder="1" applyAlignment="1" applyProtection="1">
      <alignment horizontal="center" vertical="center" wrapText="1"/>
    </xf>
    <xf numFmtId="4" fontId="14" fillId="3" borderId="87" xfId="103" applyNumberFormat="1" applyFont="1" applyFill="1" applyBorder="1" applyAlignment="1" applyProtection="1">
      <alignment horizontal="center" vertical="center" wrapText="1"/>
    </xf>
    <xf numFmtId="4" fontId="13" fillId="0" borderId="19" xfId="103" applyNumberFormat="1" applyFont="1" applyBorder="1" applyAlignment="1" applyProtection="1">
      <alignment horizontal="center" vertical="center" wrapText="1"/>
      <protection locked="0"/>
    </xf>
    <xf numFmtId="4" fontId="14" fillId="4" borderId="86" xfId="103" applyNumberFormat="1" applyFont="1" applyFill="1" applyBorder="1" applyAlignment="1" applyProtection="1">
      <alignment horizontal="center" vertical="center" wrapText="1"/>
    </xf>
    <xf numFmtId="4" fontId="14" fillId="4" borderId="87" xfId="103" applyNumberFormat="1" applyFont="1" applyFill="1" applyBorder="1" applyAlignment="1" applyProtection="1">
      <alignment horizontal="center" vertical="center" wrapText="1"/>
    </xf>
    <xf numFmtId="0" fontId="9" fillId="0" borderId="77" xfId="103" applyFont="1" applyBorder="1" applyAlignment="1">
      <alignment horizontal="center"/>
    </xf>
    <xf numFmtId="0" fontId="9" fillId="0" borderId="78" xfId="103" applyFont="1" applyBorder="1" applyAlignment="1">
      <alignment horizontal="center"/>
    </xf>
    <xf numFmtId="0" fontId="10" fillId="0" borderId="80" xfId="103" applyFont="1" applyBorder="1" applyAlignment="1">
      <alignment horizontal="center" vertical="center" wrapText="1"/>
    </xf>
    <xf numFmtId="0" fontId="10" fillId="0" borderId="5" xfId="103" applyFont="1" applyBorder="1" applyAlignment="1">
      <alignment horizontal="center" vertical="center" wrapText="1"/>
    </xf>
    <xf numFmtId="0" fontId="10" fillId="0" borderId="71" xfId="103" applyFont="1" applyBorder="1" applyAlignment="1">
      <alignment horizontal="center" vertical="center" wrapText="1"/>
    </xf>
    <xf numFmtId="0" fontId="9" fillId="0" borderId="0" xfId="103" applyFont="1" applyAlignment="1">
      <alignment horizontal="center"/>
    </xf>
    <xf numFmtId="0" fontId="9" fillId="0" borderId="56" xfId="103" applyFont="1" applyBorder="1" applyAlignment="1">
      <alignment horizontal="center"/>
    </xf>
    <xf numFmtId="0" fontId="9" fillId="0" borderId="57" xfId="103" applyFont="1" applyBorder="1" applyAlignment="1">
      <alignment horizontal="center"/>
    </xf>
    <xf numFmtId="4" fontId="9" fillId="4" borderId="34" xfId="103" applyNumberFormat="1" applyFont="1" applyFill="1" applyBorder="1" applyAlignment="1">
      <alignment horizontal="center"/>
    </xf>
    <xf numFmtId="0" fontId="9" fillId="4" borderId="58" xfId="103" applyFont="1" applyFill="1" applyBorder="1" applyAlignment="1">
      <alignment horizontal="center"/>
    </xf>
    <xf numFmtId="0" fontId="9" fillId="0" borderId="50" xfId="103" applyFont="1" applyFill="1" applyBorder="1" applyAlignment="1">
      <alignment horizontal="center"/>
    </xf>
    <xf numFmtId="0" fontId="9" fillId="0" borderId="51" xfId="103" applyFont="1" applyFill="1" applyBorder="1" applyAlignment="1">
      <alignment horizontal="center"/>
    </xf>
    <xf numFmtId="0" fontId="9" fillId="0" borderId="52" xfId="103" applyFont="1" applyFill="1" applyBorder="1" applyAlignment="1">
      <alignment horizontal="center"/>
    </xf>
    <xf numFmtId="0" fontId="9" fillId="0" borderId="53" xfId="103" applyFont="1" applyFill="1" applyBorder="1" applyAlignment="1">
      <alignment horizontal="center"/>
    </xf>
    <xf numFmtId="0" fontId="9" fillId="0" borderId="24" xfId="103" applyFont="1" applyFill="1" applyBorder="1" applyAlignment="1">
      <alignment horizontal="center"/>
    </xf>
    <xf numFmtId="0" fontId="9" fillId="0" borderId="25" xfId="103" applyFont="1" applyFill="1" applyBorder="1" applyAlignment="1">
      <alignment horizontal="center"/>
    </xf>
    <xf numFmtId="0" fontId="9" fillId="0" borderId="48" xfId="103" applyFont="1" applyFill="1" applyBorder="1" applyAlignment="1">
      <alignment horizontal="center"/>
    </xf>
    <xf numFmtId="0" fontId="9" fillId="0" borderId="49" xfId="103" applyFont="1" applyFill="1" applyBorder="1" applyAlignment="1">
      <alignment horizontal="center"/>
    </xf>
    <xf numFmtId="0" fontId="9" fillId="0" borderId="21" xfId="103" applyFont="1" applyFill="1" applyBorder="1" applyAlignment="1">
      <alignment horizontal="center"/>
    </xf>
    <xf numFmtId="0" fontId="9" fillId="0" borderId="19" xfId="103" applyFont="1" applyFill="1" applyBorder="1" applyAlignment="1">
      <alignment horizontal="center"/>
    </xf>
    <xf numFmtId="0" fontId="9" fillId="0" borderId="22" xfId="103" applyFont="1" applyFill="1" applyBorder="1" applyAlignment="1">
      <alignment horizontal="center"/>
    </xf>
    <xf numFmtId="0" fontId="9" fillId="0" borderId="14" xfId="103" applyFont="1" applyFill="1" applyBorder="1" applyAlignment="1">
      <alignment horizontal="center"/>
    </xf>
    <xf numFmtId="0" fontId="9" fillId="0" borderId="17" xfId="103" applyFont="1" applyFill="1" applyBorder="1" applyAlignment="1">
      <alignment horizontal="center"/>
    </xf>
    <xf numFmtId="0" fontId="12" fillId="3" borderId="11" xfId="103" applyFont="1" applyFill="1" applyBorder="1" applyAlignment="1">
      <alignment horizontal="center" vertical="center"/>
    </xf>
    <xf numFmtId="1" fontId="12" fillId="3" borderId="44" xfId="103" applyNumberFormat="1" applyFont="1" applyFill="1" applyBorder="1" applyAlignment="1" applyProtection="1">
      <alignment horizontal="center" vertical="center" wrapText="1"/>
      <protection locked="0"/>
    </xf>
    <xf numFmtId="1" fontId="12" fillId="3" borderId="12" xfId="103" applyNumberFormat="1" applyFont="1" applyFill="1" applyBorder="1" applyAlignment="1" applyProtection="1">
      <alignment horizontal="center" vertical="center" wrapText="1"/>
      <protection locked="0"/>
    </xf>
    <xf numFmtId="0" fontId="9" fillId="0" borderId="45" xfId="103" applyFont="1" applyFill="1" applyBorder="1" applyAlignment="1">
      <alignment horizontal="center"/>
    </xf>
    <xf numFmtId="0" fontId="9" fillId="0" borderId="46" xfId="103" applyFont="1" applyFill="1" applyBorder="1" applyAlignment="1">
      <alignment horizontal="center"/>
    </xf>
    <xf numFmtId="0" fontId="9" fillId="0" borderId="47" xfId="103" applyFont="1" applyFill="1" applyBorder="1" applyAlignment="1">
      <alignment horizontal="center"/>
    </xf>
    <xf numFmtId="0" fontId="10" fillId="3" borderId="48" xfId="103" applyFont="1" applyFill="1" applyBorder="1" applyAlignment="1" applyProtection="1">
      <alignment horizontal="left" vertical="center" wrapText="1"/>
      <protection locked="0"/>
    </xf>
    <xf numFmtId="0" fontId="10" fillId="3" borderId="49" xfId="103" applyFont="1" applyFill="1" applyBorder="1" applyAlignment="1" applyProtection="1">
      <alignment horizontal="left" vertical="center" wrapText="1"/>
      <protection locked="0"/>
    </xf>
    <xf numFmtId="0" fontId="10" fillId="3" borderId="127" xfId="103" applyFont="1" applyFill="1" applyBorder="1" applyAlignment="1" applyProtection="1">
      <alignment horizontal="left" vertical="center" wrapText="1"/>
      <protection locked="0"/>
    </xf>
    <xf numFmtId="0" fontId="9" fillId="0" borderId="18" xfId="103" applyFont="1" applyFill="1" applyBorder="1" applyAlignment="1">
      <alignment horizontal="center"/>
    </xf>
    <xf numFmtId="3" fontId="13" fillId="2" borderId="19" xfId="103" applyNumberFormat="1" applyFont="1" applyFill="1" applyBorder="1" applyAlignment="1" applyProtection="1">
      <alignment horizontal="center" vertical="center" wrapText="1"/>
      <protection locked="0"/>
    </xf>
    <xf numFmtId="3" fontId="13" fillId="2" borderId="22" xfId="103" applyNumberFormat="1" applyFont="1" applyFill="1" applyBorder="1" applyAlignment="1" applyProtection="1">
      <alignment horizontal="center" vertical="center" wrapText="1"/>
      <protection locked="0"/>
    </xf>
    <xf numFmtId="0" fontId="9" fillId="0" borderId="40" xfId="103" applyFont="1" applyFill="1" applyBorder="1" applyAlignment="1">
      <alignment horizontal="center"/>
    </xf>
    <xf numFmtId="0" fontId="9" fillId="0" borderId="41" xfId="103" applyFont="1" applyFill="1" applyBorder="1" applyAlignment="1">
      <alignment horizontal="center"/>
    </xf>
    <xf numFmtId="3" fontId="13" fillId="2" borderId="41" xfId="103" applyNumberFormat="1" applyFont="1" applyFill="1" applyBorder="1" applyAlignment="1" applyProtection="1">
      <alignment horizontal="center" vertical="center" wrapText="1"/>
      <protection locked="0"/>
    </xf>
    <xf numFmtId="3" fontId="13" fillId="2" borderId="42" xfId="103" applyNumberFormat="1" applyFont="1" applyFill="1" applyBorder="1" applyAlignment="1" applyProtection="1">
      <alignment horizontal="center" vertical="center" wrapText="1"/>
      <protection locked="0"/>
    </xf>
    <xf numFmtId="0" fontId="10" fillId="3" borderId="32" xfId="103" applyFont="1" applyFill="1" applyBorder="1" applyAlignment="1">
      <alignment horizontal="center" vertical="center"/>
    </xf>
    <xf numFmtId="0" fontId="10" fillId="3" borderId="34" xfId="103" applyFont="1" applyFill="1" applyBorder="1" applyAlignment="1">
      <alignment horizontal="center" vertical="center"/>
    </xf>
    <xf numFmtId="0" fontId="10" fillId="3" borderId="31" xfId="103" applyFont="1" applyFill="1" applyBorder="1" applyAlignment="1">
      <alignment horizontal="center" vertical="center"/>
    </xf>
    <xf numFmtId="0" fontId="12" fillId="3" borderId="35" xfId="103" applyFont="1" applyFill="1" applyBorder="1" applyAlignment="1">
      <alignment horizontal="center" vertical="center"/>
    </xf>
    <xf numFmtId="0" fontId="12" fillId="3" borderId="36" xfId="103" applyFont="1" applyFill="1" applyBorder="1" applyAlignment="1">
      <alignment horizontal="center" vertical="center"/>
    </xf>
    <xf numFmtId="0" fontId="10" fillId="2" borderId="37" xfId="103" applyFont="1" applyFill="1" applyBorder="1" applyAlignment="1">
      <alignment horizontal="center"/>
    </xf>
    <xf numFmtId="0" fontId="10" fillId="2" borderId="38" xfId="103" applyFont="1" applyFill="1" applyBorder="1" applyAlignment="1">
      <alignment horizontal="center"/>
    </xf>
    <xf numFmtId="0" fontId="10" fillId="2" borderId="39" xfId="103" applyFont="1" applyFill="1" applyBorder="1" applyAlignment="1">
      <alignment horizontal="center"/>
    </xf>
    <xf numFmtId="0" fontId="10" fillId="3" borderId="13" xfId="103" applyFont="1" applyFill="1" applyBorder="1" applyAlignment="1" applyProtection="1">
      <alignment horizontal="left" vertical="center" wrapText="1"/>
      <protection locked="0"/>
    </xf>
    <xf numFmtId="0" fontId="10" fillId="3" borderId="14" xfId="103" applyFont="1" applyFill="1" applyBorder="1" applyAlignment="1" applyProtection="1">
      <alignment horizontal="left" vertical="center" wrapText="1"/>
      <protection locked="0"/>
    </xf>
    <xf numFmtId="3" fontId="13" fillId="4" borderId="14" xfId="103" applyNumberFormat="1" applyFont="1" applyFill="1" applyBorder="1" applyAlignment="1" applyProtection="1">
      <alignment horizontal="center" vertical="center" wrapText="1"/>
      <protection locked="0"/>
    </xf>
    <xf numFmtId="3" fontId="13" fillId="4" borderId="17" xfId="103" applyNumberFormat="1" applyFont="1" applyFill="1" applyBorder="1" applyAlignment="1" applyProtection="1">
      <alignment horizontal="center" vertical="center" wrapText="1"/>
      <protection locked="0"/>
    </xf>
    <xf numFmtId="0" fontId="13" fillId="0" borderId="23" xfId="103" applyFont="1" applyBorder="1" applyAlignment="1" applyProtection="1">
      <alignment horizontal="center" vertical="center" wrapText="1"/>
      <protection locked="0"/>
    </xf>
    <xf numFmtId="0" fontId="13" fillId="0" borderId="24" xfId="103" applyFont="1" applyBorder="1" applyAlignment="1" applyProtection="1">
      <alignment horizontal="center" vertical="center" wrapText="1"/>
      <protection locked="0"/>
    </xf>
    <xf numFmtId="0" fontId="13" fillId="0" borderId="24" xfId="103" applyFont="1" applyFill="1" applyBorder="1" applyAlignment="1" applyProtection="1">
      <alignment horizontal="center" vertical="center" wrapText="1"/>
      <protection hidden="1"/>
    </xf>
    <xf numFmtId="3" fontId="13" fillId="0" borderId="24" xfId="103" applyNumberFormat="1" applyFont="1" applyBorder="1" applyAlignment="1" applyProtection="1">
      <alignment horizontal="center" vertical="center" wrapText="1"/>
      <protection locked="0"/>
    </xf>
    <xf numFmtId="3" fontId="13" fillId="2" borderId="24" xfId="103" applyNumberFormat="1" applyFont="1" applyFill="1" applyBorder="1" applyAlignment="1" applyProtection="1">
      <alignment horizontal="center" vertical="center" wrapText="1"/>
      <protection locked="0"/>
    </xf>
    <xf numFmtId="3" fontId="13" fillId="2" borderId="25" xfId="103" applyNumberFormat="1" applyFont="1" applyFill="1" applyBorder="1" applyAlignment="1" applyProtection="1">
      <alignment horizontal="center" vertical="center" wrapText="1"/>
      <protection locked="0"/>
    </xf>
    <xf numFmtId="0" fontId="13" fillId="0" borderId="18" xfId="103" applyFont="1" applyBorder="1" applyAlignment="1" applyProtection="1">
      <alignment horizontal="center" vertical="center" wrapText="1"/>
      <protection locked="0"/>
    </xf>
    <xf numFmtId="0" fontId="13" fillId="0" borderId="19" xfId="103" applyFont="1" applyBorder="1" applyAlignment="1" applyProtection="1">
      <alignment horizontal="center" vertical="center" wrapText="1"/>
      <protection locked="0"/>
    </xf>
    <xf numFmtId="0" fontId="13" fillId="0" borderId="19" xfId="103" applyFont="1" applyFill="1" applyBorder="1" applyAlignment="1" applyProtection="1">
      <alignment horizontal="center" vertical="center" wrapText="1"/>
      <protection hidden="1"/>
    </xf>
    <xf numFmtId="3" fontId="13" fillId="0" borderId="19" xfId="103" applyNumberFormat="1" applyFont="1" applyBorder="1" applyAlignment="1" applyProtection="1">
      <alignment horizontal="center" vertical="center" wrapText="1"/>
      <protection locked="0"/>
    </xf>
    <xf numFmtId="3" fontId="13" fillId="2" borderId="14" xfId="103" applyNumberFormat="1" applyFont="1" applyFill="1" applyBorder="1" applyAlignment="1" applyProtection="1">
      <alignment horizontal="center" vertical="center" wrapText="1"/>
      <protection locked="0"/>
    </xf>
    <xf numFmtId="3" fontId="13" fillId="2" borderId="17" xfId="103" applyNumberFormat="1" applyFont="1" applyFill="1" applyBorder="1" applyAlignment="1" applyProtection="1">
      <alignment horizontal="center" vertical="center" wrapText="1"/>
      <protection locked="0"/>
    </xf>
    <xf numFmtId="17" fontId="13" fillId="0" borderId="19" xfId="103" applyNumberFormat="1" applyFont="1" applyFill="1" applyBorder="1" applyAlignment="1" applyProtection="1">
      <alignment horizontal="center" vertical="center" wrapText="1"/>
      <protection hidden="1"/>
    </xf>
    <xf numFmtId="0" fontId="10" fillId="3" borderId="10" xfId="103" applyFont="1" applyFill="1" applyBorder="1" applyAlignment="1" applyProtection="1">
      <alignment horizontal="left" vertical="center" wrapText="1"/>
      <protection locked="0"/>
    </xf>
    <xf numFmtId="0" fontId="10" fillId="3" borderId="11" xfId="103" applyFont="1" applyFill="1" applyBorder="1" applyAlignment="1" applyProtection="1">
      <alignment horizontal="left" vertical="center" wrapText="1"/>
      <protection locked="0"/>
    </xf>
    <xf numFmtId="1" fontId="12" fillId="3" borderId="11" xfId="103" applyNumberFormat="1" applyFont="1" applyFill="1" applyBorder="1" applyAlignment="1" applyProtection="1">
      <alignment horizontal="center" vertical="center" wrapText="1"/>
      <protection locked="0"/>
    </xf>
    <xf numFmtId="0" fontId="13" fillId="0" borderId="13" xfId="103" applyFont="1" applyBorder="1" applyAlignment="1" applyProtection="1">
      <alignment horizontal="center" vertical="center" wrapText="1"/>
      <protection locked="0"/>
    </xf>
    <xf numFmtId="0" fontId="13" fillId="0" borderId="14" xfId="103" applyFont="1" applyBorder="1" applyAlignment="1" applyProtection="1">
      <alignment horizontal="center" vertical="center" wrapText="1"/>
      <protection locked="0"/>
    </xf>
    <xf numFmtId="0" fontId="13" fillId="0" borderId="14" xfId="103" applyFont="1" applyFill="1" applyBorder="1" applyAlignment="1" applyProtection="1">
      <alignment horizontal="center" vertical="center" wrapText="1"/>
      <protection hidden="1"/>
    </xf>
    <xf numFmtId="3" fontId="13" fillId="0" borderId="14" xfId="103" applyNumberFormat="1" applyFont="1" applyBorder="1" applyAlignment="1" applyProtection="1">
      <alignment horizontal="center" vertical="center" wrapText="1"/>
      <protection locked="0"/>
    </xf>
    <xf numFmtId="3" fontId="13" fillId="0" borderId="28" xfId="103" applyNumberFormat="1" applyFont="1" applyBorder="1" applyAlignment="1" applyProtection="1">
      <alignment horizontal="center" vertical="center" wrapText="1"/>
      <protection locked="0"/>
    </xf>
    <xf numFmtId="3" fontId="13" fillId="0" borderId="29" xfId="103" applyNumberFormat="1" applyFont="1" applyBorder="1" applyAlignment="1" applyProtection="1">
      <alignment horizontal="center" vertical="center" wrapText="1"/>
      <protection locked="0"/>
    </xf>
    <xf numFmtId="3" fontId="13" fillId="0" borderId="20" xfId="103" applyNumberFormat="1" applyFont="1" applyBorder="1" applyAlignment="1" applyProtection="1">
      <alignment horizontal="center" vertical="center" wrapText="1"/>
      <protection locked="0"/>
    </xf>
    <xf numFmtId="3" fontId="13" fillId="0" borderId="21" xfId="103" applyNumberFormat="1" applyFont="1" applyBorder="1" applyAlignment="1" applyProtection="1">
      <alignment horizontal="center" vertical="center" wrapText="1"/>
      <protection locked="0"/>
    </xf>
    <xf numFmtId="3" fontId="13" fillId="0" borderId="15" xfId="103" applyNumberFormat="1" applyFont="1" applyBorder="1" applyAlignment="1" applyProtection="1">
      <alignment horizontal="center" vertical="center" wrapText="1"/>
      <protection locked="0"/>
    </xf>
    <xf numFmtId="3" fontId="13" fillId="0" borderId="16" xfId="103" applyNumberFormat="1" applyFont="1" applyBorder="1" applyAlignment="1" applyProtection="1">
      <alignment horizontal="center" vertical="center" wrapText="1"/>
      <protection locked="0"/>
    </xf>
    <xf numFmtId="0" fontId="9" fillId="0" borderId="13" xfId="103" applyFont="1" applyFill="1" applyBorder="1" applyAlignment="1">
      <alignment horizontal="center"/>
    </xf>
    <xf numFmtId="0" fontId="10" fillId="3" borderId="10" xfId="103" applyFont="1" applyFill="1" applyBorder="1" applyAlignment="1">
      <alignment horizontal="left"/>
    </xf>
    <xf numFmtId="0" fontId="10" fillId="3" borderId="11" xfId="103" applyFont="1" applyFill="1" applyBorder="1" applyAlignment="1">
      <alignment horizontal="left"/>
    </xf>
    <xf numFmtId="0" fontId="12" fillId="3" borderId="26" xfId="103" applyFont="1" applyFill="1" applyBorder="1" applyAlignment="1">
      <alignment horizontal="center" vertical="center"/>
    </xf>
    <xf numFmtId="0" fontId="12" fillId="3" borderId="27" xfId="103" applyFont="1" applyFill="1" applyBorder="1" applyAlignment="1">
      <alignment horizontal="center" vertical="center" wrapText="1"/>
    </xf>
    <xf numFmtId="0" fontId="12" fillId="3" borderId="12" xfId="103" applyFont="1" applyFill="1" applyBorder="1" applyAlignment="1">
      <alignment horizontal="center" vertical="center" wrapText="1"/>
    </xf>
    <xf numFmtId="0" fontId="9" fillId="0" borderId="13" xfId="103" applyFont="1" applyFill="1" applyBorder="1" applyAlignment="1">
      <alignment horizontal="left"/>
    </xf>
    <xf numFmtId="0" fontId="9" fillId="0" borderId="14" xfId="103" applyFont="1" applyFill="1" applyBorder="1" applyAlignment="1">
      <alignment horizontal="left"/>
    </xf>
    <xf numFmtId="3" fontId="13" fillId="0" borderId="15" xfId="103" applyNumberFormat="1" applyFont="1" applyFill="1" applyBorder="1" applyAlignment="1" applyProtection="1">
      <alignment horizontal="center" vertical="center" wrapText="1"/>
      <protection locked="0"/>
    </xf>
    <xf numFmtId="3" fontId="13" fillId="0" borderId="16" xfId="103" applyNumberFormat="1" applyFont="1" applyFill="1" applyBorder="1" applyAlignment="1" applyProtection="1">
      <alignment horizontal="center" vertical="center" wrapText="1"/>
      <protection locked="0"/>
    </xf>
    <xf numFmtId="3" fontId="13" fillId="0" borderId="14" xfId="103" applyNumberFormat="1" applyFont="1" applyFill="1" applyBorder="1" applyAlignment="1" applyProtection="1">
      <alignment horizontal="center" vertical="center" wrapText="1"/>
      <protection locked="0"/>
    </xf>
    <xf numFmtId="3" fontId="14" fillId="4" borderId="14" xfId="103" applyNumberFormat="1" applyFont="1" applyFill="1" applyBorder="1" applyAlignment="1" applyProtection="1">
      <alignment horizontal="center" vertical="center" wrapText="1"/>
      <protection locked="0"/>
    </xf>
    <xf numFmtId="3" fontId="14" fillId="4" borderId="17" xfId="103" applyNumberFormat="1" applyFont="1" applyFill="1" applyBorder="1" applyAlignment="1" applyProtection="1">
      <alignment horizontal="center" vertical="center" wrapText="1"/>
      <protection locked="0"/>
    </xf>
    <xf numFmtId="0" fontId="9" fillId="0" borderId="1" xfId="103" applyFont="1" applyBorder="1" applyAlignment="1">
      <alignment horizontal="center"/>
    </xf>
    <xf numFmtId="0" fontId="9" fillId="0" borderId="2" xfId="103" applyFont="1" applyBorder="1" applyAlignment="1">
      <alignment horizontal="center"/>
    </xf>
    <xf numFmtId="0" fontId="10" fillId="0" borderId="4" xfId="103" applyFont="1" applyBorder="1" applyAlignment="1">
      <alignment horizontal="center" vertical="center" wrapText="1"/>
    </xf>
    <xf numFmtId="0" fontId="10" fillId="0" borderId="6" xfId="103" applyFont="1" applyBorder="1" applyAlignment="1">
      <alignment horizontal="center" vertical="center" wrapText="1"/>
    </xf>
    <xf numFmtId="0" fontId="12" fillId="3" borderId="11" xfId="103" applyFont="1" applyFill="1" applyBorder="1" applyAlignment="1">
      <alignment horizontal="center" vertical="center" wrapText="1"/>
    </xf>
    <xf numFmtId="0" fontId="13" fillId="0" borderId="25" xfId="103" applyFont="1" applyBorder="1" applyAlignment="1" applyProtection="1">
      <alignment horizontal="center" vertical="center" wrapText="1"/>
      <protection locked="0"/>
    </xf>
    <xf numFmtId="0" fontId="8" fillId="0" borderId="0" xfId="103" applyAlignment="1"/>
    <xf numFmtId="0" fontId="14" fillId="0" borderId="62" xfId="103" applyFont="1" applyBorder="1" applyAlignment="1" applyProtection="1">
      <alignment horizontal="center" vertical="center"/>
      <protection hidden="1"/>
    </xf>
    <xf numFmtId="0" fontId="14" fillId="0" borderId="63" xfId="103" applyFont="1" applyBorder="1" applyAlignment="1" applyProtection="1">
      <alignment horizontal="center" vertical="center"/>
      <protection hidden="1"/>
    </xf>
    <xf numFmtId="10" fontId="18" fillId="0" borderId="63" xfId="103" applyNumberFormat="1" applyFont="1" applyFill="1" applyBorder="1" applyAlignment="1" applyProtection="1">
      <alignment horizontal="center" vertical="center"/>
    </xf>
    <xf numFmtId="10" fontId="18" fillId="0" borderId="66" xfId="103" applyNumberFormat="1" applyFont="1" applyFill="1" applyBorder="1" applyAlignment="1" applyProtection="1">
      <alignment horizontal="center" vertical="center"/>
    </xf>
    <xf numFmtId="10" fontId="19" fillId="2" borderId="63" xfId="103" applyNumberFormat="1" applyFont="1" applyFill="1" applyBorder="1" applyAlignment="1" applyProtection="1">
      <alignment horizontal="center" vertical="center"/>
    </xf>
    <xf numFmtId="10" fontId="19" fillId="2" borderId="66" xfId="103" applyNumberFormat="1" applyFont="1" applyFill="1" applyBorder="1" applyAlignment="1" applyProtection="1">
      <alignment horizontal="center" vertical="center"/>
    </xf>
    <xf numFmtId="0" fontId="20" fillId="0" borderId="62" xfId="103" applyFont="1" applyBorder="1" applyAlignment="1" applyProtection="1">
      <alignment horizontal="center" vertical="center"/>
      <protection hidden="1"/>
    </xf>
    <xf numFmtId="0" fontId="9" fillId="0" borderId="63" xfId="103" applyFont="1" applyBorder="1" applyAlignment="1" applyProtection="1">
      <alignment horizontal="center" vertical="center"/>
      <protection hidden="1"/>
    </xf>
    <xf numFmtId="0" fontId="9" fillId="0" borderId="65" xfId="103" applyFont="1" applyBorder="1" applyAlignment="1" applyProtection="1">
      <alignment horizontal="center" vertical="center"/>
      <protection hidden="1"/>
    </xf>
    <xf numFmtId="0" fontId="9" fillId="0" borderId="66" xfId="103" applyFont="1" applyBorder="1" applyAlignment="1" applyProtection="1">
      <alignment horizontal="center" vertical="center"/>
      <protection hidden="1"/>
    </xf>
    <xf numFmtId="10" fontId="19" fillId="2" borderId="4" xfId="103" applyNumberFormat="1" applyFont="1" applyFill="1" applyBorder="1" applyAlignment="1" applyProtection="1">
      <alignment horizontal="center" vertical="center"/>
    </xf>
    <xf numFmtId="10" fontId="19" fillId="2" borderId="6" xfId="103" applyNumberFormat="1" applyFont="1" applyFill="1" applyBorder="1" applyAlignment="1" applyProtection="1">
      <alignment horizontal="center" vertical="center"/>
    </xf>
    <xf numFmtId="10" fontId="19" fillId="2" borderId="72" xfId="103" applyNumberFormat="1" applyFont="1" applyFill="1" applyBorder="1" applyAlignment="1" applyProtection="1">
      <alignment horizontal="center" vertical="center"/>
    </xf>
    <xf numFmtId="10" fontId="19" fillId="2" borderId="75" xfId="103" applyNumberFormat="1" applyFont="1" applyFill="1" applyBorder="1" applyAlignment="1" applyProtection="1">
      <alignment horizontal="center" vertical="center"/>
    </xf>
    <xf numFmtId="10" fontId="19" fillId="2" borderId="73" xfId="103" applyNumberFormat="1" applyFont="1" applyFill="1" applyBorder="1" applyAlignment="1" applyProtection="1">
      <alignment horizontal="center" vertical="center"/>
    </xf>
    <xf numFmtId="10" fontId="19" fillId="2" borderId="76" xfId="103" applyNumberFormat="1" applyFont="1" applyFill="1" applyBorder="1" applyAlignment="1" applyProtection="1">
      <alignment horizontal="center" vertical="center"/>
    </xf>
    <xf numFmtId="0" fontId="9" fillId="0" borderId="62" xfId="103" applyFont="1" applyBorder="1" applyAlignment="1" applyProtection="1">
      <alignment horizontal="center" vertical="center"/>
      <protection hidden="1"/>
    </xf>
    <xf numFmtId="10" fontId="19" fillId="2" borderId="64" xfId="103" applyNumberFormat="1" applyFont="1" applyFill="1" applyBorder="1" applyAlignment="1" applyProtection="1">
      <alignment horizontal="center" vertical="center"/>
    </xf>
    <xf numFmtId="0" fontId="10" fillId="2" borderId="62" xfId="103" applyFont="1" applyFill="1" applyBorder="1" applyAlignment="1">
      <alignment horizontal="left"/>
    </xf>
    <xf numFmtId="0" fontId="10" fillId="2" borderId="63" xfId="103" applyFont="1" applyFill="1" applyBorder="1" applyAlignment="1">
      <alignment horizontal="left"/>
    </xf>
    <xf numFmtId="0" fontId="10" fillId="2" borderId="64" xfId="103" applyFont="1" applyFill="1" applyBorder="1" applyAlignment="1">
      <alignment horizontal="left"/>
    </xf>
    <xf numFmtId="0" fontId="10" fillId="3" borderId="62" xfId="103" applyFont="1" applyFill="1" applyBorder="1" applyAlignment="1">
      <alignment horizontal="center"/>
    </xf>
    <xf numFmtId="0" fontId="10" fillId="3" borderId="63" xfId="103" applyFont="1" applyFill="1" applyBorder="1" applyAlignment="1">
      <alignment horizontal="center"/>
    </xf>
    <xf numFmtId="0" fontId="12" fillId="3" borderId="63" xfId="103" applyFont="1" applyFill="1" applyBorder="1" applyAlignment="1">
      <alignment horizontal="center" vertical="center"/>
    </xf>
    <xf numFmtId="0" fontId="12" fillId="3" borderId="64" xfId="103" applyFont="1" applyFill="1" applyBorder="1" applyAlignment="1">
      <alignment horizontal="center" vertical="center"/>
    </xf>
    <xf numFmtId="2" fontId="18" fillId="0" borderId="4" xfId="103" applyNumberFormat="1" applyFont="1" applyFill="1" applyBorder="1" applyAlignment="1" applyProtection="1">
      <alignment horizontal="center" vertical="center"/>
    </xf>
    <xf numFmtId="2" fontId="18" fillId="0" borderId="71" xfId="103" applyNumberFormat="1" applyFont="1" applyFill="1" applyBorder="1" applyAlignment="1" applyProtection="1">
      <alignment horizontal="center" vertical="center"/>
    </xf>
    <xf numFmtId="2" fontId="18" fillId="0" borderId="72" xfId="103" applyNumberFormat="1" applyFont="1" applyFill="1" applyBorder="1" applyAlignment="1" applyProtection="1">
      <alignment horizontal="center" vertical="center"/>
    </xf>
    <xf numFmtId="2" fontId="18" fillId="0" borderId="69" xfId="103" applyNumberFormat="1" applyFont="1" applyFill="1" applyBorder="1" applyAlignment="1" applyProtection="1">
      <alignment horizontal="center" vertical="center"/>
    </xf>
    <xf numFmtId="2" fontId="18" fillId="0" borderId="73" xfId="103" applyNumberFormat="1" applyFont="1" applyFill="1" applyBorder="1" applyAlignment="1" applyProtection="1">
      <alignment horizontal="center" vertical="center"/>
    </xf>
    <xf numFmtId="2" fontId="18" fillId="0" borderId="74" xfId="103" applyNumberFormat="1" applyFont="1" applyFill="1" applyBorder="1" applyAlignment="1" applyProtection="1">
      <alignment horizontal="center" vertical="center"/>
    </xf>
    <xf numFmtId="2" fontId="19" fillId="2" borderId="4" xfId="103" applyNumberFormat="1" applyFont="1" applyFill="1" applyBorder="1" applyAlignment="1" applyProtection="1">
      <alignment horizontal="center" vertical="center"/>
    </xf>
    <xf numFmtId="2" fontId="19" fillId="2" borderId="71" xfId="103" applyNumberFormat="1" applyFont="1" applyFill="1" applyBorder="1" applyAlignment="1" applyProtection="1">
      <alignment horizontal="center" vertical="center"/>
    </xf>
    <xf numFmtId="2" fontId="19" fillId="2" borderId="72" xfId="103" applyNumberFormat="1" applyFont="1" applyFill="1" applyBorder="1" applyAlignment="1" applyProtection="1">
      <alignment horizontal="center" vertical="center"/>
    </xf>
    <xf numFmtId="2" fontId="19" fillId="2" borderId="69" xfId="103" applyNumberFormat="1" applyFont="1" applyFill="1" applyBorder="1" applyAlignment="1" applyProtection="1">
      <alignment horizontal="center" vertical="center"/>
    </xf>
    <xf numFmtId="2" fontId="19" fillId="2" borderId="73" xfId="103" applyNumberFormat="1" applyFont="1" applyFill="1" applyBorder="1" applyAlignment="1" applyProtection="1">
      <alignment horizontal="center" vertical="center"/>
    </xf>
    <xf numFmtId="2" fontId="19" fillId="2" borderId="74" xfId="103" applyNumberFormat="1" applyFont="1" applyFill="1" applyBorder="1" applyAlignment="1" applyProtection="1">
      <alignment horizontal="center" vertical="center"/>
    </xf>
    <xf numFmtId="0" fontId="13" fillId="0" borderId="62" xfId="103" applyFont="1" applyBorder="1" applyAlignment="1" applyProtection="1">
      <alignment horizontal="center" vertical="center"/>
      <protection hidden="1"/>
    </xf>
    <xf numFmtId="166" fontId="18" fillId="0" borderId="4" xfId="103" applyNumberFormat="1" applyFont="1" applyFill="1" applyBorder="1" applyAlignment="1" applyProtection="1">
      <alignment horizontal="center" vertical="center"/>
    </xf>
    <xf numFmtId="166" fontId="18" fillId="0" borderId="71" xfId="103" applyNumberFormat="1" applyFont="1" applyFill="1" applyBorder="1" applyAlignment="1" applyProtection="1">
      <alignment horizontal="center" vertical="center"/>
    </xf>
    <xf numFmtId="166" fontId="18" fillId="0" borderId="72" xfId="103" applyNumberFormat="1" applyFont="1" applyFill="1" applyBorder="1" applyAlignment="1" applyProtection="1">
      <alignment horizontal="center" vertical="center"/>
    </xf>
    <xf numFmtId="166" fontId="18" fillId="0" borderId="69" xfId="103" applyNumberFormat="1" applyFont="1" applyFill="1" applyBorder="1" applyAlignment="1" applyProtection="1">
      <alignment horizontal="center" vertical="center"/>
    </xf>
    <xf numFmtId="166" fontId="18" fillId="0" borderId="73" xfId="103" applyNumberFormat="1" applyFont="1" applyFill="1" applyBorder="1" applyAlignment="1" applyProtection="1">
      <alignment horizontal="center" vertical="center"/>
    </xf>
    <xf numFmtId="166" fontId="18" fillId="0" borderId="74" xfId="103" applyNumberFormat="1" applyFont="1" applyFill="1" applyBorder="1" applyAlignment="1" applyProtection="1">
      <alignment horizontal="center" vertical="center"/>
    </xf>
    <xf numFmtId="166" fontId="19" fillId="2" borderId="4" xfId="103" applyNumberFormat="1" applyFont="1" applyFill="1" applyBorder="1" applyAlignment="1" applyProtection="1">
      <alignment horizontal="center" vertical="center"/>
    </xf>
    <xf numFmtId="166" fontId="19" fillId="2" borderId="71" xfId="103" applyNumberFormat="1" applyFont="1" applyFill="1" applyBorder="1" applyAlignment="1" applyProtection="1">
      <alignment horizontal="center" vertical="center"/>
    </xf>
    <xf numFmtId="166" fontId="19" fillId="2" borderId="72" xfId="103" applyNumberFormat="1" applyFont="1" applyFill="1" applyBorder="1" applyAlignment="1" applyProtection="1">
      <alignment horizontal="center" vertical="center"/>
    </xf>
    <xf numFmtId="166" fontId="19" fillId="2" borderId="69" xfId="103" applyNumberFormat="1" applyFont="1" applyFill="1" applyBorder="1" applyAlignment="1" applyProtection="1">
      <alignment horizontal="center" vertical="center"/>
    </xf>
    <xf numFmtId="166" fontId="19" fillId="2" borderId="73" xfId="103" applyNumberFormat="1" applyFont="1" applyFill="1" applyBorder="1" applyAlignment="1" applyProtection="1">
      <alignment horizontal="center" vertical="center"/>
    </xf>
    <xf numFmtId="166" fontId="19" fillId="2" borderId="74" xfId="103" applyNumberFormat="1" applyFont="1" applyFill="1" applyBorder="1" applyAlignment="1" applyProtection="1">
      <alignment horizontal="center" vertical="center"/>
    </xf>
    <xf numFmtId="166" fontId="18" fillId="0" borderId="63" xfId="103" applyNumberFormat="1" applyFont="1" applyFill="1" applyBorder="1" applyAlignment="1" applyProtection="1">
      <alignment horizontal="center" vertical="center"/>
    </xf>
    <xf numFmtId="166" fontId="18" fillId="0" borderId="64" xfId="103" applyNumberFormat="1" applyFont="1" applyFill="1" applyBorder="1" applyAlignment="1" applyProtection="1">
      <alignment horizontal="center" vertical="center"/>
    </xf>
    <xf numFmtId="166" fontId="19" fillId="2" borderId="63" xfId="103" applyNumberFormat="1" applyFont="1" applyFill="1" applyBorder="1" applyAlignment="1" applyProtection="1">
      <alignment horizontal="center" vertical="center"/>
    </xf>
    <xf numFmtId="166" fontId="19" fillId="2" borderId="64" xfId="103" applyNumberFormat="1" applyFont="1" applyFill="1" applyBorder="1" applyAlignment="1" applyProtection="1">
      <alignment horizontal="center" vertical="center"/>
    </xf>
    <xf numFmtId="0" fontId="13" fillId="0" borderId="65" xfId="103" applyFont="1" applyFill="1" applyBorder="1" applyAlignment="1" applyProtection="1">
      <alignment horizontal="left" vertical="center" wrapText="1"/>
      <protection hidden="1"/>
    </xf>
    <xf numFmtId="0" fontId="13" fillId="0" borderId="66" xfId="103" applyFont="1" applyFill="1" applyBorder="1" applyAlignment="1" applyProtection="1">
      <alignment horizontal="left" vertical="center" wrapText="1"/>
      <protection hidden="1"/>
    </xf>
    <xf numFmtId="166" fontId="12" fillId="0" borderId="30" xfId="103" applyNumberFormat="1" applyFont="1" applyFill="1" applyBorder="1" applyAlignment="1" applyProtection="1">
      <alignment horizontal="center" vertical="center"/>
      <protection locked="0"/>
    </xf>
    <xf numFmtId="166" fontId="12" fillId="0" borderId="58" xfId="103" applyNumberFormat="1" applyFont="1" applyFill="1" applyBorder="1" applyAlignment="1" applyProtection="1">
      <alignment horizontal="center" vertical="center"/>
      <protection locked="0"/>
    </xf>
    <xf numFmtId="166" fontId="12" fillId="2" borderId="66" xfId="103" applyNumberFormat="1" applyFont="1" applyFill="1" applyBorder="1" applyAlignment="1" applyProtection="1">
      <alignment horizontal="center" vertical="center"/>
      <protection locked="0"/>
    </xf>
    <xf numFmtId="166" fontId="12" fillId="2" borderId="67" xfId="103" applyNumberFormat="1" applyFont="1" applyFill="1" applyBorder="1" applyAlignment="1" applyProtection="1">
      <alignment horizontal="center" vertical="center"/>
      <protection locked="0"/>
    </xf>
    <xf numFmtId="0" fontId="10" fillId="0" borderId="59" xfId="103" applyFont="1" applyBorder="1" applyAlignment="1">
      <alignment horizontal="center" vertical="center" wrapText="1"/>
    </xf>
    <xf numFmtId="0" fontId="10" fillId="0" borderId="60" xfId="103" applyFont="1" applyBorder="1" applyAlignment="1">
      <alignment horizontal="center" vertical="center" wrapText="1"/>
    </xf>
    <xf numFmtId="0" fontId="10" fillId="0" borderId="61" xfId="103" applyFont="1" applyBorder="1" applyAlignment="1">
      <alignment horizontal="center" vertical="center" wrapText="1"/>
    </xf>
    <xf numFmtId="0" fontId="13" fillId="0" borderId="62" xfId="103" applyFont="1" applyFill="1" applyBorder="1" applyAlignment="1" applyProtection="1">
      <alignment horizontal="left" vertical="center" wrapText="1"/>
      <protection hidden="1"/>
    </xf>
    <xf numFmtId="0" fontId="13" fillId="0" borderId="63" xfId="103" applyFont="1" applyFill="1" applyBorder="1" applyAlignment="1" applyProtection="1">
      <alignment horizontal="left" vertical="center" wrapText="1"/>
      <protection hidden="1"/>
    </xf>
    <xf numFmtId="166" fontId="12" fillId="2" borderId="63" xfId="103" applyNumberFormat="1" applyFont="1" applyFill="1" applyBorder="1" applyAlignment="1" applyProtection="1">
      <alignment horizontal="center" vertical="center"/>
      <protection locked="0"/>
    </xf>
    <xf numFmtId="166" fontId="12" fillId="2" borderId="64" xfId="103" applyNumberFormat="1" applyFont="1" applyFill="1" applyBorder="1" applyAlignment="1" applyProtection="1">
      <alignment horizontal="center" vertical="center"/>
      <protection locked="0"/>
    </xf>
    <xf numFmtId="0" fontId="13" fillId="0" borderId="63" xfId="103" applyFont="1" applyFill="1" applyBorder="1" applyAlignment="1" applyProtection="1">
      <alignment horizontal="left" vertical="center"/>
      <protection hidden="1"/>
    </xf>
    <xf numFmtId="0" fontId="14" fillId="3" borderId="65" xfId="103" applyFont="1" applyFill="1" applyBorder="1" applyAlignment="1" applyProtection="1">
      <alignment horizontal="left" vertical="center"/>
      <protection hidden="1"/>
    </xf>
    <xf numFmtId="0" fontId="14" fillId="3" borderId="66" xfId="103" applyFont="1" applyFill="1" applyBorder="1" applyAlignment="1" applyProtection="1">
      <alignment horizontal="left" vertical="center"/>
      <protection hidden="1"/>
    </xf>
    <xf numFmtId="0" fontId="10" fillId="2" borderId="59" xfId="103" applyFont="1" applyFill="1" applyBorder="1" applyAlignment="1">
      <alignment horizontal="center"/>
    </xf>
    <xf numFmtId="0" fontId="10" fillId="2" borderId="60" xfId="103" applyFont="1" applyFill="1" applyBorder="1" applyAlignment="1">
      <alignment horizontal="center"/>
    </xf>
    <xf numFmtId="0" fontId="10" fillId="2" borderId="61" xfId="103" applyFont="1" applyFill="1" applyBorder="1" applyAlignment="1">
      <alignment horizontal="center"/>
    </xf>
    <xf numFmtId="0" fontId="14" fillId="3" borderId="62" xfId="103" applyFont="1" applyFill="1" applyBorder="1" applyAlignment="1" applyProtection="1">
      <alignment horizontal="left" vertical="center"/>
      <protection hidden="1"/>
    </xf>
    <xf numFmtId="0" fontId="14" fillId="3" borderId="63" xfId="103" applyFont="1" applyFill="1" applyBorder="1" applyAlignment="1" applyProtection="1">
      <alignment horizontal="left" vertical="center"/>
      <protection hidden="1"/>
    </xf>
    <xf numFmtId="0" fontId="10" fillId="3" borderId="62" xfId="103" applyFont="1" applyFill="1" applyBorder="1" applyAlignment="1" applyProtection="1">
      <alignment horizontal="center" vertical="center"/>
      <protection hidden="1"/>
    </xf>
    <xf numFmtId="0" fontId="10" fillId="3" borderId="63" xfId="103" applyFont="1" applyFill="1" applyBorder="1" applyAlignment="1" applyProtection="1">
      <alignment horizontal="center" vertical="center"/>
      <protection hidden="1"/>
    </xf>
    <xf numFmtId="0" fontId="13" fillId="0" borderId="62" xfId="103" applyFont="1" applyFill="1" applyBorder="1" applyAlignment="1" applyProtection="1">
      <alignment horizontal="left" vertical="center"/>
      <protection hidden="1"/>
    </xf>
    <xf numFmtId="0" fontId="9" fillId="3" borderId="62" xfId="103" applyFont="1" applyFill="1" applyBorder="1" applyAlignment="1" applyProtection="1">
      <alignment horizontal="center" vertical="center"/>
      <protection hidden="1"/>
    </xf>
    <xf numFmtId="0" fontId="9" fillId="3" borderId="63" xfId="103" applyFont="1" applyFill="1" applyBorder="1" applyAlignment="1" applyProtection="1">
      <alignment horizontal="center" vertical="center"/>
      <protection hidden="1"/>
    </xf>
    <xf numFmtId="0" fontId="9" fillId="0" borderId="59" xfId="103" applyFont="1" applyBorder="1" applyAlignment="1">
      <alignment horizontal="center"/>
    </xf>
    <xf numFmtId="0" fontId="9" fillId="0" borderId="60" xfId="103" applyFont="1" applyBorder="1" applyAlignment="1">
      <alignment horizontal="center"/>
    </xf>
    <xf numFmtId="0" fontId="10" fillId="0" borderId="62" xfId="103" applyFont="1" applyBorder="1" applyAlignment="1">
      <alignment horizontal="center" vertical="center" wrapText="1"/>
    </xf>
    <xf numFmtId="0" fontId="10" fillId="0" borderId="63" xfId="103" applyFont="1" applyBorder="1" applyAlignment="1">
      <alignment horizontal="center" vertical="center" wrapText="1"/>
    </xf>
    <xf numFmtId="0" fontId="10" fillId="0" borderId="64" xfId="103" applyFont="1" applyBorder="1" applyAlignment="1">
      <alignment horizontal="center" vertical="center" wrapText="1"/>
    </xf>
    <xf numFmtId="0" fontId="10" fillId="2" borderId="62" xfId="103" applyFont="1" applyFill="1" applyBorder="1" applyAlignment="1">
      <alignment horizontal="center"/>
    </xf>
    <xf numFmtId="0" fontId="10" fillId="2" borderId="63" xfId="103" applyFont="1" applyFill="1" applyBorder="1" applyAlignment="1">
      <alignment horizontal="center"/>
    </xf>
    <xf numFmtId="0" fontId="10" fillId="2" borderId="64" xfId="103" applyFont="1" applyFill="1" applyBorder="1" applyAlignment="1">
      <alignment horizontal="center"/>
    </xf>
    <xf numFmtId="0" fontId="17" fillId="3" borderId="62" xfId="103" applyFont="1" applyFill="1" applyBorder="1" applyAlignment="1" applyProtection="1">
      <alignment horizontal="center" vertical="center"/>
      <protection hidden="1"/>
    </xf>
    <xf numFmtId="0" fontId="17" fillId="3" borderId="63" xfId="103" applyFont="1" applyFill="1" applyBorder="1" applyAlignment="1" applyProtection="1">
      <alignment horizontal="center" vertical="center"/>
      <protection hidden="1"/>
    </xf>
    <xf numFmtId="0" fontId="12" fillId="3" borderId="62" xfId="103" applyFont="1" applyFill="1" applyBorder="1" applyAlignment="1" applyProtection="1">
      <alignment horizontal="center" vertical="center"/>
      <protection hidden="1"/>
    </xf>
    <xf numFmtId="0" fontId="12" fillId="3" borderId="63" xfId="103" applyFont="1" applyFill="1" applyBorder="1" applyAlignment="1" applyProtection="1">
      <alignment horizontal="center" vertical="center"/>
      <protection hidden="1"/>
    </xf>
    <xf numFmtId="0" fontId="0" fillId="0" borderId="94" xfId="0" applyBorder="1" applyAlignment="1">
      <alignment horizontal="center" vertical="center"/>
    </xf>
    <xf numFmtId="0" fontId="0" fillId="0" borderId="113" xfId="0" applyBorder="1" applyAlignment="1">
      <alignment horizontal="center" vertical="center"/>
    </xf>
    <xf numFmtId="0" fontId="0" fillId="0" borderId="110" xfId="0" applyBorder="1" applyAlignment="1">
      <alignment horizontal="center" vertical="center"/>
    </xf>
    <xf numFmtId="0" fontId="0" fillId="0" borderId="94" xfId="0" applyBorder="1" applyAlignment="1">
      <alignment vertical="center" wrapText="1"/>
    </xf>
    <xf numFmtId="0" fontId="0" fillId="0" borderId="113" xfId="0" applyBorder="1" applyAlignment="1">
      <alignment vertical="center" wrapText="1"/>
    </xf>
    <xf numFmtId="0" fontId="0" fillId="0" borderId="110" xfId="0" applyBorder="1" applyAlignment="1">
      <alignment vertical="center" wrapText="1"/>
    </xf>
    <xf numFmtId="0" fontId="0" fillId="0" borderId="94" xfId="0" applyBorder="1" applyAlignment="1">
      <alignment horizontal="left" vertical="center" wrapText="1"/>
    </xf>
    <xf numFmtId="0" fontId="0" fillId="0" borderId="113" xfId="0" applyBorder="1" applyAlignment="1">
      <alignment horizontal="left" vertical="center" wrapText="1"/>
    </xf>
    <xf numFmtId="0" fontId="0" fillId="0" borderId="115" xfId="0" applyBorder="1" applyAlignment="1">
      <alignment horizontal="center" vertical="center"/>
    </xf>
    <xf numFmtId="0" fontId="0" fillId="12" borderId="94" xfId="0" applyFill="1" applyBorder="1" applyAlignment="1">
      <alignment vertical="center"/>
    </xf>
    <xf numFmtId="0" fontId="0" fillId="12" borderId="115" xfId="0" applyFill="1" applyBorder="1" applyAlignment="1">
      <alignment vertical="center"/>
    </xf>
    <xf numFmtId="0" fontId="0" fillId="0" borderId="104" xfId="0" applyBorder="1" applyAlignment="1">
      <alignment horizontal="center" vertical="center"/>
    </xf>
    <xf numFmtId="0" fontId="0" fillId="0" borderId="104" xfId="0" applyBorder="1" applyAlignment="1">
      <alignment horizontal="left" vertical="center" wrapText="1"/>
    </xf>
    <xf numFmtId="0" fontId="0" fillId="12" borderId="94" xfId="0" applyFill="1" applyBorder="1" applyAlignment="1">
      <alignment horizontal="left" vertical="center"/>
    </xf>
    <xf numFmtId="0" fontId="0" fillId="12" borderId="113" xfId="0" applyFill="1" applyBorder="1" applyAlignment="1">
      <alignment horizontal="left" vertical="center"/>
    </xf>
    <xf numFmtId="0" fontId="0" fillId="0" borderId="94" xfId="0" applyBorder="1" applyAlignment="1">
      <alignment horizontal="left" vertical="center"/>
    </xf>
    <xf numFmtId="0" fontId="0" fillId="0" borderId="113" xfId="0" applyBorder="1" applyAlignment="1">
      <alignment horizontal="left" vertical="center"/>
    </xf>
    <xf numFmtId="0" fontId="0" fillId="12" borderId="94" xfId="0" applyFill="1" applyBorder="1" applyAlignment="1">
      <alignment vertical="center" wrapText="1"/>
    </xf>
    <xf numFmtId="0" fontId="0" fillId="12" borderId="113" xfId="0" applyFill="1" applyBorder="1" applyAlignment="1">
      <alignment vertical="center" wrapText="1"/>
    </xf>
    <xf numFmtId="0" fontId="0" fillId="0" borderId="94" xfId="0" applyBorder="1" applyAlignment="1">
      <alignment horizontal="left" wrapText="1"/>
    </xf>
    <xf numFmtId="0" fontId="0" fillId="0" borderId="113" xfId="0" applyBorder="1" applyAlignment="1">
      <alignment horizontal="left" wrapText="1"/>
    </xf>
    <xf numFmtId="0" fontId="0" fillId="0" borderId="104" xfId="0" applyBorder="1" applyAlignment="1">
      <alignment vertical="center" wrapText="1"/>
    </xf>
    <xf numFmtId="0" fontId="0" fillId="0" borderId="110" xfId="0" applyBorder="1" applyAlignment="1">
      <alignment horizontal="left" vertical="center" wrapText="1"/>
    </xf>
    <xf numFmtId="0" fontId="0" fillId="0" borderId="104" xfId="0" applyBorder="1" applyAlignment="1">
      <alignment horizontal="left" vertical="center"/>
    </xf>
    <xf numFmtId="0" fontId="0" fillId="0" borderId="110" xfId="0" applyBorder="1" applyAlignment="1">
      <alignment horizontal="left" vertical="center"/>
    </xf>
    <xf numFmtId="0" fontId="0" fillId="0" borderId="107" xfId="0" applyBorder="1" applyAlignment="1">
      <alignment horizontal="center" vertical="center"/>
    </xf>
    <xf numFmtId="0" fontId="0" fillId="0" borderId="114" xfId="0" applyBorder="1" applyAlignment="1">
      <alignment horizontal="center" vertical="center"/>
    </xf>
    <xf numFmtId="0" fontId="0" fillId="0" borderId="104" xfId="0" applyBorder="1" applyAlignment="1">
      <alignment horizontal="center" vertical="center" wrapText="1"/>
    </xf>
    <xf numFmtId="0" fontId="0" fillId="0" borderId="113" xfId="0" applyBorder="1" applyAlignment="1">
      <alignment horizontal="center" vertical="center" wrapText="1"/>
    </xf>
    <xf numFmtId="0" fontId="0" fillId="0" borderId="111" xfId="0" applyBorder="1" applyAlignment="1">
      <alignment horizontal="center" vertical="center"/>
    </xf>
    <xf numFmtId="0" fontId="0" fillId="0" borderId="110" xfId="0" applyBorder="1" applyAlignment="1">
      <alignment horizontal="center" vertical="center" wrapText="1"/>
    </xf>
    <xf numFmtId="0" fontId="0" fillId="0" borderId="107" xfId="0" applyBorder="1" applyAlignment="1">
      <alignment horizontal="center" vertical="center" wrapText="1"/>
    </xf>
    <xf numFmtId="0" fontId="0" fillId="0" borderId="114" xfId="0" applyBorder="1" applyAlignment="1">
      <alignment horizontal="center" vertical="center" wrapText="1"/>
    </xf>
    <xf numFmtId="0" fontId="24" fillId="0" borderId="7" xfId="0" applyFont="1" applyBorder="1" applyAlignment="1">
      <alignment horizontal="center" vertical="center"/>
    </xf>
    <xf numFmtId="0" fontId="24" fillId="0" borderId="103" xfId="0" applyFont="1" applyBorder="1" applyAlignment="1">
      <alignment horizontal="center" vertical="center"/>
    </xf>
    <xf numFmtId="0" fontId="3" fillId="41" borderId="63" xfId="103" applyFont="1" applyFill="1" applyBorder="1" applyAlignment="1" applyProtection="1">
      <alignment horizontal="center" vertical="center"/>
    </xf>
    <xf numFmtId="8" fontId="3" fillId="43" borderId="63" xfId="103" applyNumberFormat="1" applyFont="1" applyFill="1" applyBorder="1" applyAlignment="1" applyProtection="1">
      <alignment horizontal="center" vertical="center"/>
    </xf>
    <xf numFmtId="0" fontId="3" fillId="43" borderId="63" xfId="103" applyFont="1" applyFill="1" applyBorder="1" applyAlignment="1" applyProtection="1">
      <alignment horizontal="center" vertical="center"/>
    </xf>
    <xf numFmtId="0" fontId="3" fillId="0" borderId="4" xfId="103" applyFont="1" applyFill="1" applyBorder="1" applyAlignment="1" applyProtection="1">
      <alignment horizontal="center" vertical="center"/>
      <protection locked="0"/>
    </xf>
    <xf numFmtId="0" fontId="3" fillId="0" borderId="5" xfId="103" applyFont="1" applyFill="1" applyBorder="1" applyAlignment="1" applyProtection="1">
      <alignment horizontal="center" vertical="center"/>
      <protection locked="0"/>
    </xf>
    <xf numFmtId="0" fontId="3" fillId="0" borderId="6" xfId="103" applyFont="1" applyFill="1" applyBorder="1" applyAlignment="1" applyProtection="1">
      <alignment horizontal="center" vertical="center"/>
      <protection locked="0"/>
    </xf>
    <xf numFmtId="0" fontId="3" fillId="41" borderId="4" xfId="103" applyFont="1" applyFill="1" applyBorder="1" applyAlignment="1" applyProtection="1">
      <alignment horizontal="center" vertical="center"/>
      <protection locked="0"/>
    </xf>
    <xf numFmtId="0" fontId="3" fillId="41" borderId="6" xfId="103" applyFont="1" applyFill="1" applyBorder="1" applyAlignment="1" applyProtection="1">
      <alignment horizontal="center" vertical="center"/>
      <protection locked="0"/>
    </xf>
    <xf numFmtId="0" fontId="10" fillId="41" borderId="2" xfId="103" applyFont="1" applyFill="1" applyBorder="1" applyAlignment="1" applyProtection="1">
      <alignment horizontal="center" vertical="center"/>
    </xf>
    <xf numFmtId="0" fontId="10" fillId="41" borderId="3" xfId="103" applyFont="1" applyFill="1" applyBorder="1" applyAlignment="1" applyProtection="1">
      <alignment horizontal="center" vertical="center"/>
    </xf>
    <xf numFmtId="0" fontId="3" fillId="36" borderId="63" xfId="103" applyFont="1" applyFill="1" applyBorder="1" applyAlignment="1" applyProtection="1">
      <alignment horizontal="center" vertical="center"/>
    </xf>
    <xf numFmtId="0" fontId="3" fillId="35" borderId="63" xfId="103" applyFont="1" applyFill="1" applyBorder="1" applyAlignment="1" applyProtection="1">
      <alignment horizontal="center" vertical="center"/>
    </xf>
    <xf numFmtId="0" fontId="3" fillId="35" borderId="1" xfId="103" applyFont="1" applyFill="1" applyBorder="1" applyAlignment="1" applyProtection="1">
      <alignment horizontal="center" vertical="center"/>
    </xf>
    <xf numFmtId="0" fontId="3" fillId="35" borderId="2" xfId="103" applyFont="1" applyFill="1" applyBorder="1" applyAlignment="1" applyProtection="1">
      <alignment horizontal="center" vertical="center"/>
    </xf>
    <xf numFmtId="0" fontId="3" fillId="41" borderId="1" xfId="103" applyFont="1" applyFill="1" applyBorder="1" applyAlignment="1" applyProtection="1">
      <alignment horizontal="center" vertical="center"/>
    </xf>
    <xf numFmtId="0" fontId="3" fillId="41" borderId="3" xfId="103" applyFont="1" applyFill="1" applyBorder="1" applyAlignment="1" applyProtection="1">
      <alignment horizontal="center" vertical="center"/>
    </xf>
    <xf numFmtId="0" fontId="3" fillId="0" borderId="63" xfId="103" applyFont="1" applyFill="1" applyBorder="1" applyAlignment="1" applyProtection="1">
      <alignment horizontal="center" vertical="center"/>
      <protection locked="0"/>
    </xf>
    <xf numFmtId="0" fontId="3" fillId="35" borderId="63" xfId="103" applyFont="1" applyFill="1" applyBorder="1" applyAlignment="1" applyProtection="1">
      <alignment horizontal="center" vertical="center"/>
      <protection locked="0"/>
    </xf>
    <xf numFmtId="0" fontId="3" fillId="40" borderId="63" xfId="103" applyFont="1" applyFill="1" applyBorder="1" applyAlignment="1" applyProtection="1">
      <alignment horizontal="center" vertical="center"/>
      <protection locked="0"/>
    </xf>
    <xf numFmtId="0" fontId="3" fillId="41" borderId="63" xfId="103" applyFont="1" applyFill="1" applyBorder="1" applyAlignment="1" applyProtection="1">
      <alignment horizontal="center" vertical="center"/>
      <protection locked="0"/>
    </xf>
    <xf numFmtId="0" fontId="3" fillId="0" borderId="63" xfId="103" applyFont="1" applyFill="1" applyBorder="1" applyAlignment="1" applyProtection="1">
      <alignment horizontal="left" vertical="center"/>
      <protection locked="0"/>
    </xf>
    <xf numFmtId="0" fontId="3" fillId="43" borderId="63" xfId="103" applyFont="1" applyFill="1" applyBorder="1" applyAlignment="1" applyProtection="1">
      <alignment horizontal="center" vertical="center"/>
      <protection locked="0"/>
    </xf>
    <xf numFmtId="0" fontId="3" fillId="42" borderId="63" xfId="103" applyFont="1" applyFill="1" applyBorder="1" applyAlignment="1" applyProtection="1">
      <alignment horizontal="center" vertical="center"/>
      <protection locked="0"/>
    </xf>
    <xf numFmtId="0" fontId="3" fillId="0" borderId="4" xfId="103" applyFont="1" applyFill="1" applyBorder="1" applyAlignment="1" applyProtection="1">
      <alignment horizontal="center" vertical="center" wrapText="1"/>
      <protection locked="0"/>
    </xf>
    <xf numFmtId="0" fontId="3" fillId="0" borderId="5" xfId="103" applyFont="1" applyFill="1" applyBorder="1" applyAlignment="1" applyProtection="1">
      <alignment horizontal="center" vertical="center" wrapText="1"/>
      <protection locked="0"/>
    </xf>
    <xf numFmtId="0" fontId="3" fillId="0" borderId="6" xfId="103" applyFont="1" applyFill="1" applyBorder="1" applyAlignment="1" applyProtection="1">
      <alignment horizontal="center" vertical="center" wrapText="1"/>
      <protection locked="0"/>
    </xf>
    <xf numFmtId="0" fontId="3" fillId="0" borderId="72" xfId="103" applyFont="1" applyFill="1" applyBorder="1" applyAlignment="1" applyProtection="1">
      <alignment horizontal="center" vertical="center" wrapText="1"/>
      <protection locked="0"/>
    </xf>
    <xf numFmtId="0" fontId="3" fillId="0" borderId="0" xfId="103" applyFont="1" applyFill="1" applyBorder="1" applyAlignment="1" applyProtection="1">
      <alignment horizontal="center" vertical="center" wrapText="1"/>
      <protection locked="0"/>
    </xf>
    <xf numFmtId="0" fontId="3" fillId="0" borderId="75" xfId="103" applyFont="1" applyFill="1" applyBorder="1" applyAlignment="1" applyProtection="1">
      <alignment horizontal="center" vertical="center" wrapText="1"/>
      <protection locked="0"/>
    </xf>
    <xf numFmtId="0" fontId="3" fillId="0" borderId="73" xfId="103" applyFont="1" applyFill="1" applyBorder="1" applyAlignment="1" applyProtection="1">
      <alignment horizontal="center" vertical="center" wrapText="1"/>
      <protection locked="0"/>
    </xf>
    <xf numFmtId="0" fontId="3" fillId="0" borderId="95" xfId="103" applyFont="1" applyFill="1" applyBorder="1" applyAlignment="1" applyProtection="1">
      <alignment horizontal="center" vertical="center" wrapText="1"/>
      <protection locked="0"/>
    </xf>
    <xf numFmtId="0" fontId="3" fillId="0" borderId="76" xfId="103" applyFont="1" applyFill="1" applyBorder="1" applyAlignment="1" applyProtection="1">
      <alignment horizontal="center" vertical="center" wrapText="1"/>
      <protection locked="0"/>
    </xf>
    <xf numFmtId="0" fontId="3" fillId="36" borderId="1" xfId="103" applyFont="1" applyFill="1" applyBorder="1" applyAlignment="1" applyProtection="1">
      <alignment horizontal="center" vertical="center"/>
    </xf>
    <xf numFmtId="0" fontId="3" fillId="36" borderId="2" xfId="103" applyFont="1" applyFill="1" applyBorder="1" applyAlignment="1" applyProtection="1">
      <alignment horizontal="center" vertical="center"/>
    </xf>
    <xf numFmtId="0" fontId="3" fillId="36" borderId="3" xfId="103" applyFont="1" applyFill="1" applyBorder="1" applyAlignment="1" applyProtection="1">
      <alignment horizontal="center" vertical="center"/>
    </xf>
    <xf numFmtId="0" fontId="3" fillId="35" borderId="63" xfId="103" applyFont="1" applyFill="1" applyBorder="1" applyAlignment="1" applyProtection="1">
      <alignment horizontal="center" vertical="center" wrapText="1"/>
    </xf>
    <xf numFmtId="0" fontId="3" fillId="40" borderId="63" xfId="103" applyFont="1" applyFill="1" applyBorder="1" applyAlignment="1" applyProtection="1">
      <alignment horizontal="center" vertical="center" wrapText="1"/>
    </xf>
    <xf numFmtId="0" fontId="3" fillId="41" borderId="63" xfId="103" applyFont="1" applyFill="1" applyBorder="1" applyAlignment="1" applyProtection="1">
      <alignment horizontal="center" vertical="center" wrapText="1"/>
    </xf>
    <xf numFmtId="0" fontId="9" fillId="0" borderId="4" xfId="104" applyFont="1" applyFill="1" applyBorder="1" applyAlignment="1" applyProtection="1">
      <alignment horizontal="center" vertical="center"/>
    </xf>
    <xf numFmtId="0" fontId="9" fillId="0" borderId="6" xfId="104" applyFont="1" applyFill="1" applyBorder="1" applyAlignment="1" applyProtection="1">
      <alignment horizontal="center" vertical="center"/>
    </xf>
    <xf numFmtId="0" fontId="9" fillId="0" borderId="96" xfId="104" applyFont="1" applyFill="1" applyBorder="1" applyAlignment="1" applyProtection="1">
      <alignment horizontal="center" vertical="center"/>
    </xf>
    <xf numFmtId="0" fontId="9" fillId="0" borderId="97" xfId="104" applyFont="1" applyFill="1" applyBorder="1" applyAlignment="1" applyProtection="1">
      <alignment horizontal="center" vertical="center"/>
    </xf>
    <xf numFmtId="0" fontId="46" fillId="0" borderId="2" xfId="0" applyFont="1" applyFill="1" applyBorder="1" applyAlignment="1">
      <alignment horizontal="center"/>
    </xf>
    <xf numFmtId="0" fontId="9" fillId="36" borderId="1" xfId="104" applyFont="1" applyFill="1" applyBorder="1" applyAlignment="1" applyProtection="1">
      <alignment horizontal="center" vertical="center"/>
    </xf>
    <xf numFmtId="0" fontId="9" fillId="36" borderId="2" xfId="104" applyFont="1" applyFill="1" applyBorder="1" applyAlignment="1" applyProtection="1">
      <alignment horizontal="center" vertical="center"/>
    </xf>
    <xf numFmtId="0" fontId="9" fillId="36" borderId="3" xfId="104" applyFont="1" applyFill="1" applyBorder="1" applyAlignment="1" applyProtection="1">
      <alignment horizontal="center" vertical="center"/>
    </xf>
    <xf numFmtId="0" fontId="9" fillId="35" borderId="63" xfId="104" applyFont="1" applyFill="1" applyBorder="1" applyAlignment="1" applyProtection="1">
      <alignment horizontal="center" vertical="center"/>
    </xf>
    <xf numFmtId="0" fontId="9" fillId="0" borderId="63" xfId="104" applyFont="1" applyFill="1" applyBorder="1" applyAlignment="1" applyProtection="1">
      <alignment vertical="center"/>
      <protection locked="0"/>
    </xf>
    <xf numFmtId="0" fontId="9" fillId="0" borderId="63" xfId="104" applyNumberFormat="1" applyFont="1" applyFill="1" applyBorder="1" applyAlignment="1" applyProtection="1">
      <alignment horizontal="center" vertical="center"/>
      <protection locked="0"/>
    </xf>
    <xf numFmtId="0" fontId="9" fillId="0" borderId="63" xfId="104" applyFont="1" applyFill="1" applyBorder="1" applyAlignment="1" applyProtection="1">
      <alignment horizontal="center" vertical="center"/>
      <protection locked="0"/>
    </xf>
    <xf numFmtId="9" fontId="9" fillId="0" borderId="63" xfId="104" applyNumberFormat="1" applyFont="1" applyFill="1" applyBorder="1" applyAlignment="1" applyProtection="1">
      <alignment horizontal="center" vertical="center"/>
      <protection locked="0"/>
    </xf>
    <xf numFmtId="0" fontId="10" fillId="40" borderId="1" xfId="104" applyFont="1" applyFill="1" applyBorder="1" applyAlignment="1" applyProtection="1">
      <alignment horizontal="center" vertical="center"/>
      <protection locked="0"/>
    </xf>
    <xf numFmtId="0" fontId="10" fillId="40" borderId="2" xfId="104" applyFont="1" applyFill="1" applyBorder="1" applyAlignment="1" applyProtection="1">
      <alignment horizontal="center" vertical="center"/>
      <protection locked="0"/>
    </xf>
    <xf numFmtId="0" fontId="10" fillId="40" borderId="3" xfId="104" applyFont="1" applyFill="1" applyBorder="1" applyAlignment="1" applyProtection="1">
      <alignment horizontal="center" vertical="center"/>
      <protection locked="0"/>
    </xf>
    <xf numFmtId="0" fontId="9" fillId="35" borderId="1" xfId="104" applyFont="1" applyFill="1" applyBorder="1" applyAlignment="1" applyProtection="1">
      <alignment horizontal="center" vertical="center"/>
    </xf>
    <xf numFmtId="0" fontId="9" fillId="35" borderId="3" xfId="104" applyFont="1" applyFill="1" applyBorder="1" applyAlignment="1" applyProtection="1">
      <alignment horizontal="center" vertical="center"/>
    </xf>
    <xf numFmtId="10" fontId="9" fillId="0" borderId="63" xfId="104" applyNumberFormat="1" applyFont="1" applyFill="1" applyBorder="1" applyAlignment="1" applyProtection="1">
      <alignment horizontal="center" vertical="center"/>
      <protection locked="0"/>
    </xf>
    <xf numFmtId="8" fontId="9" fillId="0" borderId="63" xfId="104" applyNumberFormat="1" applyFont="1" applyFill="1" applyBorder="1" applyAlignment="1" applyProtection="1">
      <alignment horizontal="center" vertical="center"/>
      <protection locked="0"/>
    </xf>
    <xf numFmtId="44" fontId="9" fillId="0" borderId="63" xfId="178" applyFont="1" applyFill="1" applyBorder="1" applyAlignment="1" applyProtection="1">
      <alignment horizontal="center" vertical="center"/>
      <protection locked="0"/>
    </xf>
    <xf numFmtId="14" fontId="9" fillId="0" borderId="63" xfId="104" applyNumberFormat="1" applyFont="1" applyFill="1" applyBorder="1" applyAlignment="1" applyProtection="1">
      <alignment horizontal="center" vertical="center"/>
      <protection locked="0"/>
    </xf>
    <xf numFmtId="0" fontId="9" fillId="0" borderId="4" xfId="104" applyFont="1" applyFill="1" applyBorder="1" applyAlignment="1" applyProtection="1">
      <alignment horizontal="center" vertical="center"/>
      <protection locked="0"/>
    </xf>
    <xf numFmtId="0" fontId="9" fillId="0" borderId="6" xfId="104" applyFont="1" applyFill="1" applyBorder="1" applyAlignment="1" applyProtection="1">
      <alignment horizontal="center" vertical="center"/>
      <protection locked="0"/>
    </xf>
    <xf numFmtId="0" fontId="9" fillId="0" borderId="73" xfId="104" applyFont="1" applyFill="1" applyBorder="1" applyAlignment="1" applyProtection="1">
      <alignment horizontal="center" vertical="center"/>
      <protection locked="0"/>
    </xf>
    <xf numFmtId="0" fontId="9" fillId="0" borderId="76" xfId="104" applyFont="1" applyFill="1" applyBorder="1" applyAlignment="1" applyProtection="1">
      <alignment horizontal="center" vertical="center"/>
      <protection locked="0"/>
    </xf>
    <xf numFmtId="0" fontId="9" fillId="0" borderId="0" xfId="104" applyFont="1" applyFill="1" applyBorder="1" applyAlignment="1" applyProtection="1">
      <alignment vertical="center"/>
      <protection locked="0"/>
    </xf>
    <xf numFmtId="0" fontId="9" fillId="0" borderId="0" xfId="104" applyFont="1" applyFill="1" applyBorder="1" applyAlignment="1" applyProtection="1">
      <alignment horizontal="center" vertical="center"/>
      <protection locked="0"/>
    </xf>
    <xf numFmtId="0" fontId="13" fillId="0" borderId="63" xfId="104" applyFont="1" applyFill="1" applyBorder="1" applyAlignment="1" applyProtection="1">
      <alignment vertical="center" wrapText="1"/>
      <protection locked="0"/>
    </xf>
    <xf numFmtId="0" fontId="13" fillId="0" borderId="1" xfId="104" applyFont="1" applyFill="1" applyBorder="1" applyAlignment="1" applyProtection="1">
      <alignment vertical="center" wrapText="1"/>
      <protection locked="0"/>
    </xf>
    <xf numFmtId="0" fontId="13" fillId="0" borderId="2" xfId="104" applyFont="1" applyFill="1" applyBorder="1" applyAlignment="1" applyProtection="1">
      <alignment vertical="center" wrapText="1"/>
      <protection locked="0"/>
    </xf>
    <xf numFmtId="0" fontId="13" fillId="0" borderId="3" xfId="104" applyFont="1" applyFill="1" applyBorder="1" applyAlignment="1" applyProtection="1">
      <alignment vertical="center" wrapText="1"/>
      <protection locked="0"/>
    </xf>
    <xf numFmtId="0" fontId="10" fillId="35" borderId="1" xfId="104" applyFont="1" applyFill="1" applyBorder="1" applyAlignment="1" applyProtection="1">
      <alignment horizontal="center" vertical="center"/>
    </xf>
    <xf numFmtId="0" fontId="10" fillId="35" borderId="2" xfId="104" applyFont="1" applyFill="1" applyBorder="1" applyAlignment="1" applyProtection="1">
      <alignment horizontal="center" vertical="center"/>
    </xf>
    <xf numFmtId="0" fontId="10" fillId="35" borderId="3" xfId="104" applyFont="1" applyFill="1" applyBorder="1" applyAlignment="1" applyProtection="1">
      <alignment horizontal="center" vertical="center"/>
    </xf>
    <xf numFmtId="0" fontId="22" fillId="35" borderId="1" xfId="103" applyFont="1" applyFill="1" applyBorder="1" applyAlignment="1">
      <alignment horizontal="center" vertical="center" wrapText="1"/>
    </xf>
    <xf numFmtId="0" fontId="22" fillId="35" borderId="2" xfId="103" applyFont="1" applyFill="1" applyBorder="1" applyAlignment="1">
      <alignment horizontal="center" vertical="center" wrapText="1"/>
    </xf>
    <xf numFmtId="0" fontId="9" fillId="0" borderId="2" xfId="104" applyFont="1" applyFill="1" applyBorder="1" applyAlignment="1" applyProtection="1">
      <alignment horizontal="center" vertical="center" wrapText="1"/>
      <protection locked="0"/>
    </xf>
    <xf numFmtId="0" fontId="9" fillId="0" borderId="3" xfId="104" applyFont="1" applyFill="1" applyBorder="1" applyAlignment="1" applyProtection="1">
      <alignment horizontal="center" vertical="center" wrapText="1"/>
      <protection locked="0"/>
    </xf>
    <xf numFmtId="0" fontId="3" fillId="0" borderId="0" xfId="103" applyFont="1" applyFill="1" applyBorder="1" applyAlignment="1">
      <alignment horizontal="center"/>
    </xf>
    <xf numFmtId="0" fontId="10" fillId="35" borderId="4" xfId="104" applyFont="1" applyFill="1" applyBorder="1" applyAlignment="1" applyProtection="1">
      <alignment horizontal="center" vertical="center" wrapText="1"/>
    </xf>
    <xf numFmtId="0" fontId="10" fillId="35" borderId="6" xfId="104" applyFont="1" applyFill="1" applyBorder="1" applyAlignment="1" applyProtection="1">
      <alignment horizontal="center" vertical="center" wrapText="1"/>
    </xf>
    <xf numFmtId="0" fontId="10" fillId="35" borderId="72" xfId="104" applyFont="1" applyFill="1" applyBorder="1" applyAlignment="1" applyProtection="1">
      <alignment horizontal="center" vertical="center" wrapText="1"/>
    </xf>
    <xf numFmtId="0" fontId="10" fillId="35" borderId="75" xfId="104" applyFont="1" applyFill="1" applyBorder="1" applyAlignment="1" applyProtection="1">
      <alignment horizontal="center" vertical="center" wrapText="1"/>
    </xf>
    <xf numFmtId="0" fontId="10" fillId="35" borderId="73" xfId="104" applyFont="1" applyFill="1" applyBorder="1" applyAlignment="1" applyProtection="1">
      <alignment horizontal="center" vertical="center" wrapText="1"/>
    </xf>
    <xf numFmtId="0" fontId="10" fillId="35" borderId="76" xfId="104" applyFont="1" applyFill="1" applyBorder="1" applyAlignment="1" applyProtection="1">
      <alignment horizontal="center" vertical="center" wrapText="1"/>
    </xf>
    <xf numFmtId="0" fontId="9" fillId="0" borderId="4" xfId="104" applyFont="1" applyFill="1" applyBorder="1" applyAlignment="1" applyProtection="1">
      <alignment vertical="center" wrapText="1"/>
      <protection locked="0"/>
    </xf>
    <xf numFmtId="0" fontId="9" fillId="0" borderId="5" xfId="104" applyFont="1" applyFill="1" applyBorder="1" applyAlignment="1" applyProtection="1">
      <alignment vertical="center" wrapText="1"/>
      <protection locked="0"/>
    </xf>
    <xf numFmtId="0" fontId="9" fillId="0" borderId="6" xfId="104" applyFont="1" applyFill="1" applyBorder="1" applyAlignment="1" applyProtection="1">
      <alignment vertical="center" wrapText="1"/>
      <protection locked="0"/>
    </xf>
    <xf numFmtId="0" fontId="9" fillId="0" borderId="72" xfId="104" applyFont="1" applyFill="1" applyBorder="1" applyAlignment="1" applyProtection="1">
      <alignment vertical="center" wrapText="1"/>
      <protection locked="0"/>
    </xf>
    <xf numFmtId="0" fontId="9" fillId="0" borderId="0" xfId="104" applyFont="1" applyFill="1" applyBorder="1" applyAlignment="1" applyProtection="1">
      <alignment vertical="center" wrapText="1"/>
      <protection locked="0"/>
    </xf>
    <xf numFmtId="0" fontId="9" fillId="0" borderId="75" xfId="104" applyFont="1" applyFill="1" applyBorder="1" applyAlignment="1" applyProtection="1">
      <alignment vertical="center" wrapText="1"/>
      <protection locked="0"/>
    </xf>
    <xf numFmtId="0" fontId="9" fillId="0" borderId="73" xfId="104" applyFont="1" applyFill="1" applyBorder="1" applyAlignment="1" applyProtection="1">
      <alignment vertical="center" wrapText="1"/>
      <protection locked="0"/>
    </xf>
    <xf numFmtId="0" fontId="9" fillId="0" borderId="95" xfId="104" applyFont="1" applyFill="1" applyBorder="1" applyAlignment="1" applyProtection="1">
      <alignment vertical="center" wrapText="1"/>
      <protection locked="0"/>
    </xf>
    <xf numFmtId="0" fontId="9" fillId="0" borderId="76" xfId="104" applyFont="1" applyFill="1" applyBorder="1" applyAlignment="1" applyProtection="1">
      <alignment vertical="center" wrapText="1"/>
      <protection locked="0"/>
    </xf>
    <xf numFmtId="0" fontId="22" fillId="35" borderId="3" xfId="103" applyFont="1" applyFill="1" applyBorder="1" applyAlignment="1">
      <alignment horizontal="center" vertical="center" wrapText="1"/>
    </xf>
    <xf numFmtId="0" fontId="9" fillId="0" borderId="1" xfId="104" applyFont="1" applyFill="1" applyBorder="1" applyAlignment="1" applyProtection="1">
      <alignment horizontal="left" vertical="center" wrapText="1"/>
      <protection locked="0"/>
    </xf>
    <xf numFmtId="0" fontId="9" fillId="0" borderId="2" xfId="104" applyFont="1" applyFill="1" applyBorder="1" applyAlignment="1" applyProtection="1">
      <alignment horizontal="left" vertical="center" wrapText="1"/>
      <protection locked="0"/>
    </xf>
    <xf numFmtId="0" fontId="9" fillId="0" borderId="3" xfId="104" applyFont="1" applyFill="1" applyBorder="1" applyAlignment="1" applyProtection="1">
      <alignment horizontal="left" vertical="center" wrapText="1"/>
      <protection locked="0"/>
    </xf>
    <xf numFmtId="0" fontId="13" fillId="38" borderId="1" xfId="104" applyFont="1" applyFill="1" applyBorder="1" applyAlignment="1" applyProtection="1">
      <alignment horizontal="center" vertical="center" wrapText="1"/>
      <protection locked="0"/>
    </xf>
    <xf numFmtId="0" fontId="13" fillId="38" borderId="2" xfId="104" applyFont="1" applyFill="1" applyBorder="1" applyAlignment="1" applyProtection="1">
      <alignment horizontal="center" vertical="center" wrapText="1"/>
      <protection locked="0"/>
    </xf>
    <xf numFmtId="0" fontId="13" fillId="38" borderId="3" xfId="104" applyFont="1" applyFill="1" applyBorder="1" applyAlignment="1" applyProtection="1">
      <alignment horizontal="center" vertical="center" wrapText="1"/>
      <protection locked="0"/>
    </xf>
    <xf numFmtId="0" fontId="13" fillId="0" borderId="2" xfId="104" applyFont="1" applyFill="1" applyBorder="1" applyAlignment="1" applyProtection="1">
      <alignment horizontal="center" vertical="center"/>
    </xf>
    <xf numFmtId="0" fontId="13" fillId="0" borderId="3" xfId="104" applyFont="1" applyFill="1" applyBorder="1" applyAlignment="1" applyProtection="1">
      <alignment horizontal="center" vertical="center"/>
    </xf>
    <xf numFmtId="0" fontId="22" fillId="39" borderId="1" xfId="103" applyFont="1" applyFill="1" applyBorder="1" applyAlignment="1">
      <alignment horizontal="center" vertical="center" wrapText="1"/>
    </xf>
    <xf numFmtId="0" fontId="22" fillId="39" borderId="3" xfId="103" applyFont="1" applyFill="1" applyBorder="1" applyAlignment="1">
      <alignment horizontal="center" vertical="center" wrapText="1"/>
    </xf>
    <xf numFmtId="0" fontId="22" fillId="39" borderId="63" xfId="103" applyFont="1" applyFill="1" applyBorder="1" applyAlignment="1">
      <alignment horizontal="center" vertical="center" wrapText="1"/>
    </xf>
    <xf numFmtId="0" fontId="10" fillId="35" borderId="1" xfId="104" applyFont="1" applyFill="1" applyBorder="1" applyAlignment="1" applyProtection="1">
      <alignment horizontal="center" vertical="center" wrapText="1"/>
    </xf>
    <xf numFmtId="0" fontId="10" fillId="35" borderId="3" xfId="104" applyFont="1" applyFill="1" applyBorder="1" applyAlignment="1" applyProtection="1">
      <alignment horizontal="center" vertical="center" wrapText="1"/>
    </xf>
    <xf numFmtId="0" fontId="10" fillId="0" borderId="1" xfId="104" applyFont="1" applyFill="1" applyBorder="1" applyAlignment="1" applyProtection="1">
      <alignment horizontal="center" vertical="center" wrapText="1"/>
      <protection locked="0"/>
    </xf>
    <xf numFmtId="0" fontId="10" fillId="0" borderId="2" xfId="104" applyFont="1" applyFill="1" applyBorder="1" applyAlignment="1" applyProtection="1">
      <alignment horizontal="center" vertical="center" wrapText="1"/>
      <protection locked="0"/>
    </xf>
    <xf numFmtId="0" fontId="10" fillId="0" borderId="3" xfId="104" applyFont="1" applyFill="1" applyBorder="1" applyAlignment="1" applyProtection="1">
      <alignment horizontal="center" vertical="center" wrapText="1"/>
      <protection locked="0"/>
    </xf>
    <xf numFmtId="0" fontId="23" fillId="0" borderId="0" xfId="104" applyFont="1" applyFill="1" applyBorder="1" applyAlignment="1" applyProtection="1">
      <alignment horizontal="center" vertical="center"/>
    </xf>
    <xf numFmtId="0" fontId="13" fillId="35" borderId="63" xfId="104" applyFont="1" applyFill="1" applyBorder="1" applyAlignment="1" applyProtection="1">
      <alignment horizontal="center" vertical="center"/>
    </xf>
    <xf numFmtId="0" fontId="13" fillId="35" borderId="1" xfId="104" applyFont="1" applyFill="1" applyBorder="1" applyAlignment="1" applyProtection="1">
      <alignment horizontal="center" vertical="center"/>
    </xf>
    <xf numFmtId="0" fontId="13" fillId="35" borderId="2" xfId="104" applyFont="1" applyFill="1" applyBorder="1" applyAlignment="1" applyProtection="1">
      <alignment horizontal="center" vertical="center"/>
    </xf>
    <xf numFmtId="0" fontId="13" fillId="35" borderId="3" xfId="104" applyFont="1" applyFill="1" applyBorder="1" applyAlignment="1" applyProtection="1">
      <alignment horizontal="center" vertical="center"/>
    </xf>
    <xf numFmtId="0" fontId="13" fillId="0" borderId="63" xfId="104" applyFont="1" applyFill="1" applyBorder="1" applyAlignment="1" applyProtection="1">
      <alignment horizontal="center" vertical="center"/>
      <protection locked="0"/>
    </xf>
    <xf numFmtId="0" fontId="13" fillId="0" borderId="4" xfId="104" applyFont="1" applyFill="1" applyBorder="1" applyAlignment="1" applyProtection="1">
      <alignment horizontal="center" vertical="center"/>
      <protection locked="0"/>
    </xf>
    <xf numFmtId="0" fontId="13" fillId="0" borderId="5" xfId="104" applyFont="1" applyFill="1" applyBorder="1" applyAlignment="1" applyProtection="1">
      <alignment horizontal="center" vertical="center"/>
      <protection locked="0"/>
    </xf>
    <xf numFmtId="0" fontId="13" fillId="0" borderId="6" xfId="104" applyFont="1" applyFill="1" applyBorder="1" applyAlignment="1" applyProtection="1">
      <alignment horizontal="center" vertical="center"/>
      <protection locked="0"/>
    </xf>
    <xf numFmtId="0" fontId="13" fillId="0" borderId="73" xfId="104" applyFont="1" applyFill="1" applyBorder="1" applyAlignment="1" applyProtection="1">
      <alignment horizontal="center" vertical="center"/>
      <protection locked="0"/>
    </xf>
    <xf numFmtId="0" fontId="13" fillId="0" borderId="95" xfId="104" applyFont="1" applyFill="1" applyBorder="1" applyAlignment="1" applyProtection="1">
      <alignment horizontal="center" vertical="center"/>
      <protection locked="0"/>
    </xf>
    <xf numFmtId="0" fontId="13" fillId="0" borderId="76" xfId="104" applyFont="1" applyFill="1" applyBorder="1" applyAlignment="1" applyProtection="1">
      <alignment horizontal="center" vertical="center"/>
      <protection locked="0"/>
    </xf>
    <xf numFmtId="0" fontId="13" fillId="38" borderId="4" xfId="104" applyFont="1" applyFill="1" applyBorder="1" applyAlignment="1" applyProtection="1">
      <alignment horizontal="center" vertical="center"/>
      <protection locked="0"/>
    </xf>
    <xf numFmtId="0" fontId="13" fillId="38" borderId="5" xfId="104" applyFont="1" applyFill="1" applyBorder="1" applyAlignment="1" applyProtection="1">
      <alignment horizontal="center" vertical="center"/>
      <protection locked="0"/>
    </xf>
    <xf numFmtId="0" fontId="13" fillId="38" borderId="6" xfId="104" applyFont="1" applyFill="1" applyBorder="1" applyAlignment="1" applyProtection="1">
      <alignment horizontal="center" vertical="center"/>
      <protection locked="0"/>
    </xf>
    <xf numFmtId="0" fontId="13" fillId="38" borderId="73" xfId="104" applyFont="1" applyFill="1" applyBorder="1" applyAlignment="1" applyProtection="1">
      <alignment horizontal="center" vertical="center"/>
      <protection locked="0"/>
    </xf>
    <xf numFmtId="0" fontId="13" fillId="38" borderId="95" xfId="104" applyFont="1" applyFill="1" applyBorder="1" applyAlignment="1" applyProtection="1">
      <alignment horizontal="center" vertical="center"/>
      <protection locked="0"/>
    </xf>
    <xf numFmtId="0" fontId="13" fillId="38" borderId="76" xfId="104" applyFont="1" applyFill="1" applyBorder="1" applyAlignment="1" applyProtection="1">
      <alignment horizontal="center" vertical="center"/>
      <protection locked="0"/>
    </xf>
    <xf numFmtId="0" fontId="13" fillId="0" borderId="5" xfId="104" applyFont="1" applyFill="1" applyBorder="1" applyAlignment="1" applyProtection="1">
      <alignment horizontal="center" vertical="center" wrapText="1"/>
      <protection locked="0"/>
    </xf>
    <xf numFmtId="0" fontId="13" fillId="0" borderId="6" xfId="104" applyFont="1" applyFill="1" applyBorder="1" applyAlignment="1" applyProtection="1">
      <alignment horizontal="center" vertical="center" wrapText="1"/>
      <protection locked="0"/>
    </xf>
    <xf numFmtId="0" fontId="13" fillId="0" borderId="95" xfId="104" applyFont="1" applyFill="1" applyBorder="1" applyAlignment="1" applyProtection="1">
      <alignment horizontal="center" vertical="center" wrapText="1"/>
      <protection locked="0"/>
    </xf>
    <xf numFmtId="0" fontId="13" fillId="0" borderId="76" xfId="104" applyFont="1" applyFill="1" applyBorder="1" applyAlignment="1" applyProtection="1">
      <alignment horizontal="center" vertical="center" wrapText="1"/>
      <protection locked="0"/>
    </xf>
    <xf numFmtId="0" fontId="3" fillId="39" borderId="63" xfId="103" applyFont="1" applyFill="1" applyBorder="1" applyAlignment="1">
      <alignment horizontal="center" vertical="center" wrapText="1"/>
    </xf>
    <xf numFmtId="0" fontId="3" fillId="39" borderId="1" xfId="103" applyFont="1" applyFill="1" applyBorder="1" applyAlignment="1">
      <alignment horizontal="center" vertical="center" wrapText="1"/>
    </xf>
    <xf numFmtId="0" fontId="3" fillId="39" borderId="3" xfId="103" applyFont="1" applyFill="1" applyBorder="1" applyAlignment="1">
      <alignment horizontal="center" vertical="center" wrapText="1"/>
    </xf>
    <xf numFmtId="0" fontId="13" fillId="36" borderId="1" xfId="104" applyFont="1" applyFill="1" applyBorder="1" applyAlignment="1" applyProtection="1">
      <alignment horizontal="center" vertical="center"/>
      <protection locked="0"/>
    </xf>
    <xf numFmtId="0" fontId="13" fillId="36" borderId="3" xfId="104" applyFont="1" applyFill="1" applyBorder="1" applyAlignment="1" applyProtection="1">
      <alignment horizontal="center" vertical="center"/>
      <protection locked="0"/>
    </xf>
    <xf numFmtId="0" fontId="48" fillId="36" borderId="1" xfId="104" applyFont="1" applyFill="1" applyBorder="1" applyAlignment="1" applyProtection="1">
      <alignment horizontal="center" vertical="center" wrapText="1"/>
      <protection locked="0"/>
    </xf>
    <xf numFmtId="0" fontId="48" fillId="36" borderId="2" xfId="104" applyFont="1" applyFill="1" applyBorder="1" applyAlignment="1" applyProtection="1">
      <alignment horizontal="center" vertical="center" wrapText="1"/>
      <protection locked="0"/>
    </xf>
    <xf numFmtId="0" fontId="48" fillId="36" borderId="3" xfId="104" applyFont="1" applyFill="1" applyBorder="1" applyAlignment="1" applyProtection="1">
      <alignment horizontal="center" vertical="center" wrapText="1"/>
      <protection locked="0"/>
    </xf>
    <xf numFmtId="0" fontId="13" fillId="0" borderId="1" xfId="104" applyFont="1" applyFill="1" applyBorder="1" applyAlignment="1" applyProtection="1">
      <alignment horizontal="center" vertical="center" wrapText="1"/>
    </xf>
    <xf numFmtId="0" fontId="13" fillId="0" borderId="2" xfId="104" applyFont="1" applyFill="1" applyBorder="1" applyAlignment="1" applyProtection="1">
      <alignment horizontal="center" vertical="center" wrapText="1"/>
    </xf>
    <xf numFmtId="0" fontId="13" fillId="0" borderId="3" xfId="104" applyFont="1" applyFill="1" applyBorder="1" applyAlignment="1" applyProtection="1">
      <alignment horizontal="center" vertical="center" wrapText="1"/>
    </xf>
    <xf numFmtId="0" fontId="14" fillId="37" borderId="1" xfId="104" applyFont="1" applyFill="1" applyBorder="1" applyAlignment="1" applyProtection="1">
      <alignment horizontal="center" vertical="center" wrapText="1"/>
    </xf>
    <xf numFmtId="0" fontId="13" fillId="37" borderId="2" xfId="104" applyFont="1" applyFill="1" applyBorder="1" applyAlignment="1" applyProtection="1">
      <alignment horizontal="center" vertical="center" wrapText="1"/>
    </xf>
    <xf numFmtId="0" fontId="13" fillId="37" borderId="3" xfId="104" applyFont="1" applyFill="1" applyBorder="1" applyAlignment="1" applyProtection="1">
      <alignment horizontal="center" vertical="center" wrapText="1"/>
    </xf>
    <xf numFmtId="0" fontId="13" fillId="35" borderId="4" xfId="104" applyFont="1" applyFill="1" applyBorder="1" applyAlignment="1" applyProtection="1">
      <alignment horizontal="center" vertical="center"/>
    </xf>
    <xf numFmtId="0" fontId="13" fillId="35" borderId="5" xfId="104" applyFont="1" applyFill="1" applyBorder="1" applyAlignment="1" applyProtection="1">
      <alignment horizontal="center" vertical="center"/>
    </xf>
    <xf numFmtId="0" fontId="13" fillId="35" borderId="6" xfId="104" applyFont="1" applyFill="1" applyBorder="1" applyAlignment="1" applyProtection="1">
      <alignment horizontal="center" vertical="center"/>
    </xf>
    <xf numFmtId="0" fontId="13" fillId="35" borderId="73" xfId="104" applyFont="1" applyFill="1" applyBorder="1" applyAlignment="1" applyProtection="1">
      <alignment horizontal="center" vertical="center"/>
    </xf>
    <xf numFmtId="0" fontId="13" fillId="35" borderId="95" xfId="104" applyFont="1" applyFill="1" applyBorder="1" applyAlignment="1" applyProtection="1">
      <alignment horizontal="center" vertical="center"/>
    </xf>
    <xf numFmtId="0" fontId="13" fillId="35" borderId="76" xfId="104" applyFont="1" applyFill="1" applyBorder="1" applyAlignment="1" applyProtection="1">
      <alignment horizontal="center" vertical="center"/>
    </xf>
    <xf numFmtId="0" fontId="13" fillId="0" borderId="63" xfId="104" applyFont="1" applyFill="1" applyBorder="1" applyAlignment="1" applyProtection="1">
      <alignment horizontal="center" vertical="center" wrapText="1"/>
      <protection locked="0"/>
    </xf>
    <xf numFmtId="0" fontId="13" fillId="37" borderId="4" xfId="104" applyFont="1" applyFill="1" applyBorder="1" applyAlignment="1" applyProtection="1">
      <alignment horizontal="center" vertical="center" wrapText="1"/>
    </xf>
    <xf numFmtId="0" fontId="13" fillId="37" borderId="5" xfId="104" applyFont="1" applyFill="1" applyBorder="1" applyAlignment="1" applyProtection="1">
      <alignment horizontal="center" vertical="center" wrapText="1"/>
    </xf>
    <xf numFmtId="0" fontId="3" fillId="37" borderId="5" xfId="103" applyFont="1" applyFill="1" applyBorder="1" applyAlignment="1">
      <alignment horizontal="center" vertical="center" wrapText="1"/>
    </xf>
    <xf numFmtId="0" fontId="3" fillId="37" borderId="6" xfId="103" applyFont="1" applyFill="1" applyBorder="1" applyAlignment="1">
      <alignment horizontal="center" vertical="center" wrapText="1"/>
    </xf>
    <xf numFmtId="0" fontId="3" fillId="37" borderId="73" xfId="103" applyFont="1" applyFill="1" applyBorder="1" applyAlignment="1">
      <alignment horizontal="center" vertical="center" wrapText="1"/>
    </xf>
    <xf numFmtId="0" fontId="3" fillId="37" borderId="95" xfId="103" applyFont="1" applyFill="1" applyBorder="1" applyAlignment="1">
      <alignment horizontal="center" vertical="center" wrapText="1"/>
    </xf>
    <xf numFmtId="0" fontId="3" fillId="37" borderId="76" xfId="103" applyFont="1" applyFill="1" applyBorder="1" applyAlignment="1">
      <alignment horizontal="center" vertical="center" wrapText="1"/>
    </xf>
    <xf numFmtId="44" fontId="55" fillId="0" borderId="128" xfId="0" applyNumberFormat="1" applyFont="1" applyFill="1" applyBorder="1" applyAlignment="1">
      <alignment horizontal="center"/>
    </xf>
    <xf numFmtId="0" fontId="55" fillId="0" borderId="129" xfId="0" applyFont="1" applyFill="1" applyBorder="1" applyAlignment="1">
      <alignment horizontal="center"/>
    </xf>
    <xf numFmtId="44" fontId="3" fillId="43" borderId="94" xfId="103" applyNumberFormat="1" applyFont="1" applyFill="1" applyBorder="1" applyAlignment="1" applyProtection="1">
      <alignment horizontal="center" vertical="center"/>
    </xf>
    <xf numFmtId="0" fontId="3" fillId="43" borderId="94" xfId="103" applyFont="1" applyFill="1" applyBorder="1" applyAlignment="1" applyProtection="1">
      <alignment horizontal="center" vertical="center"/>
    </xf>
    <xf numFmtId="9" fontId="3" fillId="35" borderId="63" xfId="103" applyNumberFormat="1" applyFont="1" applyFill="1" applyBorder="1" applyAlignment="1" applyProtection="1">
      <alignment horizontal="center" vertical="center"/>
      <protection locked="0"/>
    </xf>
    <xf numFmtId="1" fontId="9" fillId="0" borderId="63" xfId="104" applyNumberFormat="1" applyFont="1" applyFill="1" applyBorder="1" applyAlignment="1" applyProtection="1">
      <alignment horizontal="center" vertical="center"/>
      <protection locked="0"/>
    </xf>
  </cellXfs>
  <cellStyles count="179">
    <cellStyle name="20% - Colore 1 2" xfId="106"/>
    <cellStyle name="20% - Colore 2 2" xfId="107"/>
    <cellStyle name="20% - Colore 3 2" xfId="108"/>
    <cellStyle name="20% - Colore 4 2" xfId="109"/>
    <cellStyle name="20% - Colore 5 2" xfId="110"/>
    <cellStyle name="20% - Colore 6 2" xfId="111"/>
    <cellStyle name="40% - Colore 1 2" xfId="112"/>
    <cellStyle name="40% - Colore 2 2" xfId="113"/>
    <cellStyle name="40% - Colore 3 2" xfId="114"/>
    <cellStyle name="40% - Colore 4 2" xfId="115"/>
    <cellStyle name="40% - Colore 5 2" xfId="116"/>
    <cellStyle name="40% - Colore 6 2" xfId="117"/>
    <cellStyle name="60% - Colore 1 2" xfId="118"/>
    <cellStyle name="60% - Colore 2 2" xfId="119"/>
    <cellStyle name="60% - Colore 3 2" xfId="120"/>
    <cellStyle name="60% - Colore 4 2" xfId="121"/>
    <cellStyle name="60% - Colore 5 2" xfId="122"/>
    <cellStyle name="60% - Colore 6 2" xfId="123"/>
    <cellStyle name="Calcolo 2" xfId="124"/>
    <cellStyle name="Cella collegata 2" xfId="125"/>
    <cellStyle name="Cella da controllare 2" xfId="126"/>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ore 1 2" xfId="127"/>
    <cellStyle name="Colore 2 2" xfId="128"/>
    <cellStyle name="Colore 3 2" xfId="129"/>
    <cellStyle name="Colore 4 2" xfId="130"/>
    <cellStyle name="Colore 5 2" xfId="131"/>
    <cellStyle name="Colore 6 2" xfId="132"/>
    <cellStyle name="Euro" xfId="3"/>
    <cellStyle name="Euro 2" xfId="134"/>
    <cellStyle name="Euro 2 2" xfId="135"/>
    <cellStyle name="Euro 3" xfId="136"/>
    <cellStyle name="Euro 4" xfId="133"/>
    <cellStyle name="Input 2" xfId="137"/>
    <cellStyle name="Migliaia" xfId="105" builtinId="3"/>
    <cellStyle name="Migliaia [0] 2" xfId="4"/>
    <cellStyle name="Migliaia 10" xfId="170"/>
    <cellStyle name="Migliaia 11" xfId="169"/>
    <cellStyle name="Migliaia 12" xfId="171"/>
    <cellStyle name="Migliaia 2" xfId="139"/>
    <cellStyle name="Migliaia 2 2" xfId="140"/>
    <cellStyle name="Migliaia 3" xfId="141"/>
    <cellStyle name="Migliaia 4" xfId="138"/>
    <cellStyle name="Migliaia 5" xfId="176"/>
    <cellStyle name="Migliaia 6" xfId="173"/>
    <cellStyle name="Migliaia 7" xfId="175"/>
    <cellStyle name="Migliaia 8" xfId="174"/>
    <cellStyle name="Migliaia 9" xfId="172"/>
    <cellStyle name="Neutrale 2" xfId="142"/>
    <cellStyle name="Normale" xfId="0" builtinId="0"/>
    <cellStyle name="Normale 2" xfId="1"/>
    <cellStyle name="Normale 2 2" xfId="144"/>
    <cellStyle name="Normale 2 3" xfId="143"/>
    <cellStyle name="Normale 3" xfId="2"/>
    <cellStyle name="Normale 4" xfId="5"/>
    <cellStyle name="Normale 4 2" xfId="145"/>
    <cellStyle name="Normale 4 3" xfId="177"/>
    <cellStyle name="Normale 5" xfId="103"/>
    <cellStyle name="Normale_OBJ_rev09" xfId="104"/>
    <cellStyle name="Nota 2" xfId="147"/>
    <cellStyle name="Nota 2 2" xfId="148"/>
    <cellStyle name="Nota 3" xfId="149"/>
    <cellStyle name="Nota 4" xfId="146"/>
    <cellStyle name="Output 2" xfId="150"/>
    <cellStyle name="Testo avviso 2" xfId="151"/>
    <cellStyle name="Testo descrittivo 2" xfId="152"/>
    <cellStyle name="Titolo 1 2" xfId="154"/>
    <cellStyle name="Titolo 2 2" xfId="155"/>
    <cellStyle name="Titolo 3 2" xfId="156"/>
    <cellStyle name="Titolo 4 2" xfId="157"/>
    <cellStyle name="Titolo 5" xfId="153"/>
    <cellStyle name="Totale 2" xfId="158"/>
    <cellStyle name="Valore non valido 2" xfId="159"/>
    <cellStyle name="Valore valido 2" xfId="160"/>
    <cellStyle name="Valuta" xfId="178" builtinId="4"/>
    <cellStyle name="Valuta 2" xfId="162"/>
    <cellStyle name="Valuta 2 2" xfId="163"/>
    <cellStyle name="Valuta 3" xfId="164"/>
    <cellStyle name="Valuta 4" xfId="161"/>
    <cellStyle name="Währung" xfId="6"/>
    <cellStyle name="Währung 2" xfId="166"/>
    <cellStyle name="Währung 2 2" xfId="167"/>
    <cellStyle name="Währung 3" xfId="168"/>
    <cellStyle name="Währung 4" xfId="16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zoomScaleNormal="100" zoomScaleSheetLayoutView="100" workbookViewId="0">
      <selection activeCell="D26" sqref="D26"/>
    </sheetView>
  </sheetViews>
  <sheetFormatPr defaultRowHeight="12.9" customHeight="1" x14ac:dyDescent="0.3"/>
  <cols>
    <col min="1" max="1" width="4.109375" customWidth="1"/>
    <col min="2" max="2" width="43.5546875" customWidth="1"/>
    <col min="3" max="3" width="12.88671875" customWidth="1"/>
    <col min="4" max="4" width="64.33203125" customWidth="1"/>
    <col min="5" max="5" width="42.44140625" style="61" customWidth="1"/>
    <col min="6" max="7" width="9.109375" style="60" hidden="1" customWidth="1"/>
    <col min="8" max="258" width="9.109375" style="60"/>
    <col min="259" max="259" width="4" style="60" bestFit="1" customWidth="1"/>
    <col min="260" max="260" width="89.109375" style="60" bestFit="1" customWidth="1"/>
    <col min="261" max="261" width="42.44140625" style="60" customWidth="1"/>
    <col min="262" max="514" width="9.109375" style="60"/>
    <col min="515" max="515" width="4" style="60" bestFit="1" customWidth="1"/>
    <col min="516" max="516" width="89.109375" style="60" bestFit="1" customWidth="1"/>
    <col min="517" max="517" width="42.44140625" style="60" customWidth="1"/>
    <col min="518" max="770" width="9.109375" style="60"/>
    <col min="771" max="771" width="4" style="60" bestFit="1" customWidth="1"/>
    <col min="772" max="772" width="89.109375" style="60" bestFit="1" customWidth="1"/>
    <col min="773" max="773" width="42.44140625" style="60" customWidth="1"/>
    <col min="774" max="1026" width="9.109375" style="60"/>
    <col min="1027" max="1027" width="4" style="60" bestFit="1" customWidth="1"/>
    <col min="1028" max="1028" width="89.109375" style="60" bestFit="1" customWidth="1"/>
    <col min="1029" max="1029" width="42.44140625" style="60" customWidth="1"/>
    <col min="1030" max="1282" width="9.109375" style="60"/>
    <col min="1283" max="1283" width="4" style="60" bestFit="1" customWidth="1"/>
    <col min="1284" max="1284" width="89.109375" style="60" bestFit="1" customWidth="1"/>
    <col min="1285" max="1285" width="42.44140625" style="60" customWidth="1"/>
    <col min="1286" max="1538" width="9.109375" style="60"/>
    <col min="1539" max="1539" width="4" style="60" bestFit="1" customWidth="1"/>
    <col min="1540" max="1540" width="89.109375" style="60" bestFit="1" customWidth="1"/>
    <col min="1541" max="1541" width="42.44140625" style="60" customWidth="1"/>
    <col min="1542" max="1794" width="9.109375" style="60"/>
    <col min="1795" max="1795" width="4" style="60" bestFit="1" customWidth="1"/>
    <col min="1796" max="1796" width="89.109375" style="60" bestFit="1" customWidth="1"/>
    <col min="1797" max="1797" width="42.44140625" style="60" customWidth="1"/>
    <col min="1798" max="2050" width="9.109375" style="60"/>
    <col min="2051" max="2051" width="4" style="60" bestFit="1" customWidth="1"/>
    <col min="2052" max="2052" width="89.109375" style="60" bestFit="1" customWidth="1"/>
    <col min="2053" max="2053" width="42.44140625" style="60" customWidth="1"/>
    <col min="2054" max="2306" width="9.109375" style="60"/>
    <col min="2307" max="2307" width="4" style="60" bestFit="1" customWidth="1"/>
    <col min="2308" max="2308" width="89.109375" style="60" bestFit="1" customWidth="1"/>
    <col min="2309" max="2309" width="42.44140625" style="60" customWidth="1"/>
    <col min="2310" max="2562" width="9.109375" style="60"/>
    <col min="2563" max="2563" width="4" style="60" bestFit="1" customWidth="1"/>
    <col min="2564" max="2564" width="89.109375" style="60" bestFit="1" customWidth="1"/>
    <col min="2565" max="2565" width="42.44140625" style="60" customWidth="1"/>
    <col min="2566" max="2818" width="9.109375" style="60"/>
    <col min="2819" max="2819" width="4" style="60" bestFit="1" customWidth="1"/>
    <col min="2820" max="2820" width="89.109375" style="60" bestFit="1" customWidth="1"/>
    <col min="2821" max="2821" width="42.44140625" style="60" customWidth="1"/>
    <col min="2822" max="3074" width="9.109375" style="60"/>
    <col min="3075" max="3075" width="4" style="60" bestFit="1" customWidth="1"/>
    <col min="3076" max="3076" width="89.109375" style="60" bestFit="1" customWidth="1"/>
    <col min="3077" max="3077" width="42.44140625" style="60" customWidth="1"/>
    <col min="3078" max="3330" width="9.109375" style="60"/>
    <col min="3331" max="3331" width="4" style="60" bestFit="1" customWidth="1"/>
    <col min="3332" max="3332" width="89.109375" style="60" bestFit="1" customWidth="1"/>
    <col min="3333" max="3333" width="42.44140625" style="60" customWidth="1"/>
    <col min="3334" max="3586" width="9.109375" style="60"/>
    <col min="3587" max="3587" width="4" style="60" bestFit="1" customWidth="1"/>
    <col min="3588" max="3588" width="89.109375" style="60" bestFit="1" customWidth="1"/>
    <col min="3589" max="3589" width="42.44140625" style="60" customWidth="1"/>
    <col min="3590" max="3842" width="9.109375" style="60"/>
    <col min="3843" max="3843" width="4" style="60" bestFit="1" customWidth="1"/>
    <col min="3844" max="3844" width="89.109375" style="60" bestFit="1" customWidth="1"/>
    <col min="3845" max="3845" width="42.44140625" style="60" customWidth="1"/>
    <col min="3846" max="4098" width="9.109375" style="60"/>
    <col min="4099" max="4099" width="4" style="60" bestFit="1" customWidth="1"/>
    <col min="4100" max="4100" width="89.109375" style="60" bestFit="1" customWidth="1"/>
    <col min="4101" max="4101" width="42.44140625" style="60" customWidth="1"/>
    <col min="4102" max="4354" width="9.109375" style="60"/>
    <col min="4355" max="4355" width="4" style="60" bestFit="1" customWidth="1"/>
    <col min="4356" max="4356" width="89.109375" style="60" bestFit="1" customWidth="1"/>
    <col min="4357" max="4357" width="42.44140625" style="60" customWidth="1"/>
    <col min="4358" max="4610" width="9.109375" style="60"/>
    <col min="4611" max="4611" width="4" style="60" bestFit="1" customWidth="1"/>
    <col min="4612" max="4612" width="89.109375" style="60" bestFit="1" customWidth="1"/>
    <col min="4613" max="4613" width="42.44140625" style="60" customWidth="1"/>
    <col min="4614" max="4866" width="9.109375" style="60"/>
    <col min="4867" max="4867" width="4" style="60" bestFit="1" customWidth="1"/>
    <col min="4868" max="4868" width="89.109375" style="60" bestFit="1" customWidth="1"/>
    <col min="4869" max="4869" width="42.44140625" style="60" customWidth="1"/>
    <col min="4870" max="5122" width="9.109375" style="60"/>
    <col min="5123" max="5123" width="4" style="60" bestFit="1" customWidth="1"/>
    <col min="5124" max="5124" width="89.109375" style="60" bestFit="1" customWidth="1"/>
    <col min="5125" max="5125" width="42.44140625" style="60" customWidth="1"/>
    <col min="5126" max="5378" width="9.109375" style="60"/>
    <col min="5379" max="5379" width="4" style="60" bestFit="1" customWidth="1"/>
    <col min="5380" max="5380" width="89.109375" style="60" bestFit="1" customWidth="1"/>
    <col min="5381" max="5381" width="42.44140625" style="60" customWidth="1"/>
    <col min="5382" max="5634" width="9.109375" style="60"/>
    <col min="5635" max="5635" width="4" style="60" bestFit="1" customWidth="1"/>
    <col min="5636" max="5636" width="89.109375" style="60" bestFit="1" customWidth="1"/>
    <col min="5637" max="5637" width="42.44140625" style="60" customWidth="1"/>
    <col min="5638" max="5890" width="9.109375" style="60"/>
    <col min="5891" max="5891" width="4" style="60" bestFit="1" customWidth="1"/>
    <col min="5892" max="5892" width="89.109375" style="60" bestFit="1" customWidth="1"/>
    <col min="5893" max="5893" width="42.44140625" style="60" customWidth="1"/>
    <col min="5894" max="6146" width="9.109375" style="60"/>
    <col min="6147" max="6147" width="4" style="60" bestFit="1" customWidth="1"/>
    <col min="6148" max="6148" width="89.109375" style="60" bestFit="1" customWidth="1"/>
    <col min="6149" max="6149" width="42.44140625" style="60" customWidth="1"/>
    <col min="6150" max="6402" width="9.109375" style="60"/>
    <col min="6403" max="6403" width="4" style="60" bestFit="1" customWidth="1"/>
    <col min="6404" max="6404" width="89.109375" style="60" bestFit="1" customWidth="1"/>
    <col min="6405" max="6405" width="42.44140625" style="60" customWidth="1"/>
    <col min="6406" max="6658" width="9.109375" style="60"/>
    <col min="6659" max="6659" width="4" style="60" bestFit="1" customWidth="1"/>
    <col min="6660" max="6660" width="89.109375" style="60" bestFit="1" customWidth="1"/>
    <col min="6661" max="6661" width="42.44140625" style="60" customWidth="1"/>
    <col min="6662" max="6914" width="9.109375" style="60"/>
    <col min="6915" max="6915" width="4" style="60" bestFit="1" customWidth="1"/>
    <col min="6916" max="6916" width="89.109375" style="60" bestFit="1" customWidth="1"/>
    <col min="6917" max="6917" width="42.44140625" style="60" customWidth="1"/>
    <col min="6918" max="7170" width="9.109375" style="60"/>
    <col min="7171" max="7171" width="4" style="60" bestFit="1" customWidth="1"/>
    <col min="7172" max="7172" width="89.109375" style="60" bestFit="1" customWidth="1"/>
    <col min="7173" max="7173" width="42.44140625" style="60" customWidth="1"/>
    <col min="7174" max="7426" width="9.109375" style="60"/>
    <col min="7427" max="7427" width="4" style="60" bestFit="1" customWidth="1"/>
    <col min="7428" max="7428" width="89.109375" style="60" bestFit="1" customWidth="1"/>
    <col min="7429" max="7429" width="42.44140625" style="60" customWidth="1"/>
    <col min="7430" max="7682" width="9.109375" style="60"/>
    <col min="7683" max="7683" width="4" style="60" bestFit="1" customWidth="1"/>
    <col min="7684" max="7684" width="89.109375" style="60" bestFit="1" customWidth="1"/>
    <col min="7685" max="7685" width="42.44140625" style="60" customWidth="1"/>
    <col min="7686" max="7938" width="9.109375" style="60"/>
    <col min="7939" max="7939" width="4" style="60" bestFit="1" customWidth="1"/>
    <col min="7940" max="7940" width="89.109375" style="60" bestFit="1" customWidth="1"/>
    <col min="7941" max="7941" width="42.44140625" style="60" customWidth="1"/>
    <col min="7942" max="8194" width="9.109375" style="60"/>
    <col min="8195" max="8195" width="4" style="60" bestFit="1" customWidth="1"/>
    <col min="8196" max="8196" width="89.109375" style="60" bestFit="1" customWidth="1"/>
    <col min="8197" max="8197" width="42.44140625" style="60" customWidth="1"/>
    <col min="8198" max="8450" width="9.109375" style="60"/>
    <col min="8451" max="8451" width="4" style="60" bestFit="1" customWidth="1"/>
    <col min="8452" max="8452" width="89.109375" style="60" bestFit="1" customWidth="1"/>
    <col min="8453" max="8453" width="42.44140625" style="60" customWidth="1"/>
    <col min="8454" max="8706" width="9.109375" style="60"/>
    <col min="8707" max="8707" width="4" style="60" bestFit="1" customWidth="1"/>
    <col min="8708" max="8708" width="89.109375" style="60" bestFit="1" customWidth="1"/>
    <col min="8709" max="8709" width="42.44140625" style="60" customWidth="1"/>
    <col min="8710" max="8962" width="9.109375" style="60"/>
    <col min="8963" max="8963" width="4" style="60" bestFit="1" customWidth="1"/>
    <col min="8964" max="8964" width="89.109375" style="60" bestFit="1" customWidth="1"/>
    <col min="8965" max="8965" width="42.44140625" style="60" customWidth="1"/>
    <col min="8966" max="9218" width="9.109375" style="60"/>
    <col min="9219" max="9219" width="4" style="60" bestFit="1" customWidth="1"/>
    <col min="9220" max="9220" width="89.109375" style="60" bestFit="1" customWidth="1"/>
    <col min="9221" max="9221" width="42.44140625" style="60" customWidth="1"/>
    <col min="9222" max="9474" width="9.109375" style="60"/>
    <col min="9475" max="9475" width="4" style="60" bestFit="1" customWidth="1"/>
    <col min="9476" max="9476" width="89.109375" style="60" bestFit="1" customWidth="1"/>
    <col min="9477" max="9477" width="42.44140625" style="60" customWidth="1"/>
    <col min="9478" max="9730" width="9.109375" style="60"/>
    <col min="9731" max="9731" width="4" style="60" bestFit="1" customWidth="1"/>
    <col min="9732" max="9732" width="89.109375" style="60" bestFit="1" customWidth="1"/>
    <col min="9733" max="9733" width="42.44140625" style="60" customWidth="1"/>
    <col min="9734" max="9986" width="9.109375" style="60"/>
    <col min="9987" max="9987" width="4" style="60" bestFit="1" customWidth="1"/>
    <col min="9988" max="9988" width="89.109375" style="60" bestFit="1" customWidth="1"/>
    <col min="9989" max="9989" width="42.44140625" style="60" customWidth="1"/>
    <col min="9990" max="10242" width="9.109375" style="60"/>
    <col min="10243" max="10243" width="4" style="60" bestFit="1" customWidth="1"/>
    <col min="10244" max="10244" width="89.109375" style="60" bestFit="1" customWidth="1"/>
    <col min="10245" max="10245" width="42.44140625" style="60" customWidth="1"/>
    <col min="10246" max="10498" width="9.109375" style="60"/>
    <col min="10499" max="10499" width="4" style="60" bestFit="1" customWidth="1"/>
    <col min="10500" max="10500" width="89.109375" style="60" bestFit="1" customWidth="1"/>
    <col min="10501" max="10501" width="42.44140625" style="60" customWidth="1"/>
    <col min="10502" max="10754" width="9.109375" style="60"/>
    <col min="10755" max="10755" width="4" style="60" bestFit="1" customWidth="1"/>
    <col min="10756" max="10756" width="89.109375" style="60" bestFit="1" customWidth="1"/>
    <col min="10757" max="10757" width="42.44140625" style="60" customWidth="1"/>
    <col min="10758" max="11010" width="9.109375" style="60"/>
    <col min="11011" max="11011" width="4" style="60" bestFit="1" customWidth="1"/>
    <col min="11012" max="11012" width="89.109375" style="60" bestFit="1" customWidth="1"/>
    <col min="11013" max="11013" width="42.44140625" style="60" customWidth="1"/>
    <col min="11014" max="11266" width="9.109375" style="60"/>
    <col min="11267" max="11267" width="4" style="60" bestFit="1" customWidth="1"/>
    <col min="11268" max="11268" width="89.109375" style="60" bestFit="1" customWidth="1"/>
    <col min="11269" max="11269" width="42.44140625" style="60" customWidth="1"/>
    <col min="11270" max="11522" width="9.109375" style="60"/>
    <col min="11523" max="11523" width="4" style="60" bestFit="1" customWidth="1"/>
    <col min="11524" max="11524" width="89.109375" style="60" bestFit="1" customWidth="1"/>
    <col min="11525" max="11525" width="42.44140625" style="60" customWidth="1"/>
    <col min="11526" max="11778" width="9.109375" style="60"/>
    <col min="11779" max="11779" width="4" style="60" bestFit="1" customWidth="1"/>
    <col min="11780" max="11780" width="89.109375" style="60" bestFit="1" customWidth="1"/>
    <col min="11781" max="11781" width="42.44140625" style="60" customWidth="1"/>
    <col min="11782" max="12034" width="9.109375" style="60"/>
    <col min="12035" max="12035" width="4" style="60" bestFit="1" customWidth="1"/>
    <col min="12036" max="12036" width="89.109375" style="60" bestFit="1" customWidth="1"/>
    <col min="12037" max="12037" width="42.44140625" style="60" customWidth="1"/>
    <col min="12038" max="12290" width="9.109375" style="60"/>
    <col min="12291" max="12291" width="4" style="60" bestFit="1" customWidth="1"/>
    <col min="12292" max="12292" width="89.109375" style="60" bestFit="1" customWidth="1"/>
    <col min="12293" max="12293" width="42.44140625" style="60" customWidth="1"/>
    <col min="12294" max="12546" width="9.109375" style="60"/>
    <col min="12547" max="12547" width="4" style="60" bestFit="1" customWidth="1"/>
    <col min="12548" max="12548" width="89.109375" style="60" bestFit="1" customWidth="1"/>
    <col min="12549" max="12549" width="42.44140625" style="60" customWidth="1"/>
    <col min="12550" max="12802" width="9.109375" style="60"/>
    <col min="12803" max="12803" width="4" style="60" bestFit="1" customWidth="1"/>
    <col min="12804" max="12804" width="89.109375" style="60" bestFit="1" customWidth="1"/>
    <col min="12805" max="12805" width="42.44140625" style="60" customWidth="1"/>
    <col min="12806" max="13058" width="9.109375" style="60"/>
    <col min="13059" max="13059" width="4" style="60" bestFit="1" customWidth="1"/>
    <col min="13060" max="13060" width="89.109375" style="60" bestFit="1" customWidth="1"/>
    <col min="13061" max="13061" width="42.44140625" style="60" customWidth="1"/>
    <col min="13062" max="13314" width="9.109375" style="60"/>
    <col min="13315" max="13315" width="4" style="60" bestFit="1" customWidth="1"/>
    <col min="13316" max="13316" width="89.109375" style="60" bestFit="1" customWidth="1"/>
    <col min="13317" max="13317" width="42.44140625" style="60" customWidth="1"/>
    <col min="13318" max="13570" width="9.109375" style="60"/>
    <col min="13571" max="13571" width="4" style="60" bestFit="1" customWidth="1"/>
    <col min="13572" max="13572" width="89.109375" style="60" bestFit="1" customWidth="1"/>
    <col min="13573" max="13573" width="42.44140625" style="60" customWidth="1"/>
    <col min="13574" max="13826" width="9.109375" style="60"/>
    <col min="13827" max="13827" width="4" style="60" bestFit="1" customWidth="1"/>
    <col min="13828" max="13828" width="89.109375" style="60" bestFit="1" customWidth="1"/>
    <col min="13829" max="13829" width="42.44140625" style="60" customWidth="1"/>
    <col min="13830" max="14082" width="9.109375" style="60"/>
    <col min="14083" max="14083" width="4" style="60" bestFit="1" customWidth="1"/>
    <col min="14084" max="14084" width="89.109375" style="60" bestFit="1" customWidth="1"/>
    <col min="14085" max="14085" width="42.44140625" style="60" customWidth="1"/>
    <col min="14086" max="14338" width="9.109375" style="60"/>
    <col min="14339" max="14339" width="4" style="60" bestFit="1" customWidth="1"/>
    <col min="14340" max="14340" width="89.109375" style="60" bestFit="1" customWidth="1"/>
    <col min="14341" max="14341" width="42.44140625" style="60" customWidth="1"/>
    <col min="14342" max="14594" width="9.109375" style="60"/>
    <col min="14595" max="14595" width="4" style="60" bestFit="1" customWidth="1"/>
    <col min="14596" max="14596" width="89.109375" style="60" bestFit="1" customWidth="1"/>
    <col min="14597" max="14597" width="42.44140625" style="60" customWidth="1"/>
    <col min="14598" max="14850" width="9.109375" style="60"/>
    <col min="14851" max="14851" width="4" style="60" bestFit="1" customWidth="1"/>
    <col min="14852" max="14852" width="89.109375" style="60" bestFit="1" customWidth="1"/>
    <col min="14853" max="14853" width="42.44140625" style="60" customWidth="1"/>
    <col min="14854" max="15106" width="9.109375" style="60"/>
    <col min="15107" max="15107" width="4" style="60" bestFit="1" customWidth="1"/>
    <col min="15108" max="15108" width="89.109375" style="60" bestFit="1" customWidth="1"/>
    <col min="15109" max="15109" width="42.44140625" style="60" customWidth="1"/>
    <col min="15110" max="15362" width="9.109375" style="60"/>
    <col min="15363" max="15363" width="4" style="60" bestFit="1" customWidth="1"/>
    <col min="15364" max="15364" width="89.109375" style="60" bestFit="1" customWidth="1"/>
    <col min="15365" max="15365" width="42.44140625" style="60" customWidth="1"/>
    <col min="15366" max="15618" width="9.109375" style="60"/>
    <col min="15619" max="15619" width="4" style="60" bestFit="1" customWidth="1"/>
    <col min="15620" max="15620" width="89.109375" style="60" bestFit="1" customWidth="1"/>
    <col min="15621" max="15621" width="42.44140625" style="60" customWidth="1"/>
    <col min="15622" max="15874" width="9.109375" style="60"/>
    <col min="15875" max="15875" width="4" style="60" bestFit="1" customWidth="1"/>
    <col min="15876" max="15876" width="89.109375" style="60" bestFit="1" customWidth="1"/>
    <col min="15877" max="15877" width="42.44140625" style="60" customWidth="1"/>
    <col min="15878" max="16130" width="9.109375" style="60"/>
    <col min="16131" max="16131" width="4" style="60" bestFit="1" customWidth="1"/>
    <col min="16132" max="16132" width="89.109375" style="60" bestFit="1" customWidth="1"/>
    <col min="16133" max="16133" width="42.44140625" style="60" customWidth="1"/>
    <col min="16134" max="16384" width="9.109375" style="60"/>
  </cols>
  <sheetData>
    <row r="1" spans="1:5" s="59" customFormat="1" ht="29.25" customHeight="1" x14ac:dyDescent="0.25">
      <c r="A1" s="1" t="s">
        <v>280</v>
      </c>
      <c r="B1" s="1" t="s">
        <v>283</v>
      </c>
      <c r="C1" s="1" t="s">
        <v>55</v>
      </c>
      <c r="D1" s="1" t="s">
        <v>282</v>
      </c>
      <c r="E1" s="58" t="s">
        <v>281</v>
      </c>
    </row>
    <row r="2" spans="1:5" ht="15" customHeight="1" x14ac:dyDescent="0.25">
      <c r="A2">
        <v>1</v>
      </c>
      <c r="B2" t="s">
        <v>0</v>
      </c>
      <c r="C2">
        <v>1</v>
      </c>
      <c r="D2" t="s">
        <v>13</v>
      </c>
      <c r="E2" s="158" t="s">
        <v>350</v>
      </c>
    </row>
    <row r="3" spans="1:5" ht="18" customHeight="1" x14ac:dyDescent="0.25">
      <c r="C3">
        <v>2</v>
      </c>
      <c r="D3" t="s">
        <v>14</v>
      </c>
      <c r="E3" s="158" t="s">
        <v>350</v>
      </c>
    </row>
    <row r="4" spans="1:5" ht="15" customHeight="1" x14ac:dyDescent="0.25">
      <c r="C4">
        <v>3</v>
      </c>
      <c r="D4" t="s">
        <v>15</v>
      </c>
      <c r="E4" s="158" t="s">
        <v>351</v>
      </c>
    </row>
    <row r="5" spans="1:5" ht="15" customHeight="1" x14ac:dyDescent="0.25">
      <c r="C5">
        <v>4</v>
      </c>
      <c r="D5" t="s">
        <v>16</v>
      </c>
      <c r="E5" s="158" t="s">
        <v>351</v>
      </c>
    </row>
    <row r="6" spans="1:5" ht="15" customHeight="1" x14ac:dyDescent="0.25">
      <c r="C6">
        <v>5</v>
      </c>
      <c r="D6" t="s">
        <v>17</v>
      </c>
      <c r="E6" s="158" t="s">
        <v>352</v>
      </c>
    </row>
    <row r="7" spans="1:5" ht="15" customHeight="1" x14ac:dyDescent="0.25">
      <c r="C7">
        <v>6</v>
      </c>
      <c r="D7" t="s">
        <v>18</v>
      </c>
      <c r="E7" s="158" t="s">
        <v>352</v>
      </c>
    </row>
    <row r="8" spans="1:5" ht="15" customHeight="1" x14ac:dyDescent="0.25">
      <c r="C8">
        <v>7</v>
      </c>
      <c r="D8" t="s">
        <v>19</v>
      </c>
      <c r="E8" s="158" t="s">
        <v>350</v>
      </c>
    </row>
    <row r="9" spans="1:5" ht="12.75" customHeight="1" x14ac:dyDescent="0.25">
      <c r="C9">
        <v>8</v>
      </c>
      <c r="D9" t="s">
        <v>20</v>
      </c>
      <c r="E9" s="158" t="s">
        <v>350</v>
      </c>
    </row>
    <row r="10" spans="1:5" ht="12.75" customHeight="1" x14ac:dyDescent="0.25">
      <c r="C10">
        <v>11</v>
      </c>
      <c r="D10" t="s">
        <v>21</v>
      </c>
      <c r="E10" s="158" t="s">
        <v>350</v>
      </c>
    </row>
    <row r="11" spans="1:5" ht="12.9" customHeight="1" x14ac:dyDescent="0.25">
      <c r="A11">
        <v>3</v>
      </c>
      <c r="B11" t="s">
        <v>1</v>
      </c>
      <c r="C11">
        <v>1</v>
      </c>
      <c r="D11" t="s">
        <v>22</v>
      </c>
      <c r="E11" s="158" t="s">
        <v>353</v>
      </c>
    </row>
    <row r="12" spans="1:5" ht="12.9" customHeight="1" x14ac:dyDescent="0.25">
      <c r="C12">
        <v>2</v>
      </c>
      <c r="D12" t="s">
        <v>23</v>
      </c>
      <c r="E12" s="158" t="s">
        <v>353</v>
      </c>
    </row>
    <row r="13" spans="1:5" ht="12.9" customHeight="1" x14ac:dyDescent="0.25">
      <c r="A13">
        <v>4</v>
      </c>
      <c r="B13" t="s">
        <v>2</v>
      </c>
      <c r="C13">
        <v>1</v>
      </c>
      <c r="D13" t="s">
        <v>24</v>
      </c>
      <c r="E13" s="158" t="s">
        <v>350</v>
      </c>
    </row>
    <row r="14" spans="1:5" ht="12.9" customHeight="1" x14ac:dyDescent="0.25">
      <c r="C14">
        <v>2</v>
      </c>
      <c r="D14" t="s">
        <v>25</v>
      </c>
      <c r="E14" s="158" t="s">
        <v>350</v>
      </c>
    </row>
    <row r="15" spans="1:5" ht="12.9" customHeight="1" x14ac:dyDescent="0.3">
      <c r="C15">
        <v>6</v>
      </c>
      <c r="D15" t="s">
        <v>27</v>
      </c>
      <c r="E15" s="158" t="s">
        <v>350</v>
      </c>
    </row>
    <row r="16" spans="1:5" ht="12.9" customHeight="1" x14ac:dyDescent="0.3">
      <c r="A16">
        <v>5</v>
      </c>
      <c r="B16" t="s">
        <v>3</v>
      </c>
      <c r="C16">
        <v>1</v>
      </c>
      <c r="D16" t="s">
        <v>28</v>
      </c>
      <c r="E16" s="158" t="s">
        <v>328</v>
      </c>
    </row>
    <row r="17" spans="1:5" ht="12.9" customHeight="1" x14ac:dyDescent="0.3">
      <c r="C17">
        <v>2</v>
      </c>
      <c r="D17" t="s">
        <v>29</v>
      </c>
      <c r="E17" s="158" t="s">
        <v>350</v>
      </c>
    </row>
    <row r="18" spans="1:5" ht="12.9" customHeight="1" x14ac:dyDescent="0.25">
      <c r="A18">
        <v>6</v>
      </c>
      <c r="B18" t="s">
        <v>4</v>
      </c>
      <c r="C18">
        <v>1</v>
      </c>
      <c r="D18" t="s">
        <v>30</v>
      </c>
      <c r="E18" s="158" t="s">
        <v>350</v>
      </c>
    </row>
    <row r="19" spans="1:5" ht="12.9" customHeight="1" x14ac:dyDescent="0.25">
      <c r="C19">
        <v>2</v>
      </c>
      <c r="D19" t="s">
        <v>31</v>
      </c>
      <c r="E19" s="158" t="s">
        <v>350</v>
      </c>
    </row>
    <row r="20" spans="1:5" ht="12.9" customHeight="1" x14ac:dyDescent="0.25">
      <c r="A20">
        <v>8</v>
      </c>
      <c r="B20" t="s">
        <v>5</v>
      </c>
      <c r="C20">
        <v>1</v>
      </c>
      <c r="D20" t="s">
        <v>32</v>
      </c>
      <c r="E20" s="158" t="s">
        <v>352</v>
      </c>
    </row>
    <row r="21" spans="1:5" ht="12.9" customHeight="1" x14ac:dyDescent="0.25">
      <c r="C21">
        <v>2</v>
      </c>
      <c r="D21" s="2" t="s">
        <v>33</v>
      </c>
      <c r="E21" s="158" t="s">
        <v>352</v>
      </c>
    </row>
    <row r="22" spans="1:5" ht="12.9" customHeight="1" x14ac:dyDescent="0.25">
      <c r="A22">
        <v>9</v>
      </c>
      <c r="B22" t="s">
        <v>6</v>
      </c>
      <c r="C22">
        <v>1</v>
      </c>
      <c r="D22" t="s">
        <v>34</v>
      </c>
      <c r="E22" s="158" t="s">
        <v>352</v>
      </c>
    </row>
    <row r="23" spans="1:5" ht="12.9" customHeight="1" x14ac:dyDescent="0.25">
      <c r="C23">
        <v>2</v>
      </c>
      <c r="D23" t="s">
        <v>35</v>
      </c>
      <c r="E23" s="158" t="s">
        <v>352</v>
      </c>
    </row>
    <row r="24" spans="1:5" ht="12.9" customHeight="1" x14ac:dyDescent="0.25">
      <c r="C24">
        <v>3</v>
      </c>
      <c r="D24" t="s">
        <v>36</v>
      </c>
      <c r="E24" s="158" t="s">
        <v>352</v>
      </c>
    </row>
    <row r="25" spans="1:5" ht="12.9" customHeight="1" x14ac:dyDescent="0.25">
      <c r="C25">
        <v>4</v>
      </c>
      <c r="D25" t="s">
        <v>37</v>
      </c>
      <c r="E25" s="158" t="s">
        <v>352</v>
      </c>
    </row>
    <row r="26" spans="1:5" ht="12.9" customHeight="1" x14ac:dyDescent="0.25">
      <c r="C26">
        <v>7</v>
      </c>
      <c r="D26" t="s">
        <v>38</v>
      </c>
      <c r="E26" s="158" t="s">
        <v>328</v>
      </c>
    </row>
    <row r="27" spans="1:5" ht="12.9" customHeight="1" x14ac:dyDescent="0.3">
      <c r="C27">
        <v>8</v>
      </c>
      <c r="D27" t="s">
        <v>39</v>
      </c>
      <c r="E27" s="158" t="s">
        <v>328</v>
      </c>
    </row>
    <row r="28" spans="1:5" ht="12.9" customHeight="1" x14ac:dyDescent="0.3">
      <c r="A28">
        <v>10</v>
      </c>
      <c r="B28" t="s">
        <v>7</v>
      </c>
      <c r="C28">
        <v>2</v>
      </c>
      <c r="D28" t="s">
        <v>40</v>
      </c>
      <c r="E28" s="158" t="s">
        <v>328</v>
      </c>
    </row>
    <row r="29" spans="1:5" ht="12.9" customHeight="1" x14ac:dyDescent="0.3">
      <c r="C29">
        <v>5</v>
      </c>
      <c r="D29" t="s">
        <v>41</v>
      </c>
      <c r="E29" s="158" t="s">
        <v>352</v>
      </c>
    </row>
    <row r="30" spans="1:5" ht="12.9" customHeight="1" x14ac:dyDescent="0.3">
      <c r="A30">
        <v>12</v>
      </c>
      <c r="B30" t="s">
        <v>8</v>
      </c>
      <c r="C30">
        <v>1</v>
      </c>
      <c r="D30" t="s">
        <v>42</v>
      </c>
      <c r="E30" s="158" t="s">
        <v>354</v>
      </c>
    </row>
    <row r="31" spans="1:5" ht="12.9" customHeight="1" x14ac:dyDescent="0.3">
      <c r="C31">
        <v>2</v>
      </c>
      <c r="D31" t="s">
        <v>43</v>
      </c>
      <c r="E31" s="158" t="s">
        <v>354</v>
      </c>
    </row>
    <row r="32" spans="1:5" ht="12.9" customHeight="1" x14ac:dyDescent="0.3">
      <c r="C32">
        <v>3</v>
      </c>
      <c r="D32" t="s">
        <v>44</v>
      </c>
      <c r="E32" s="158" t="s">
        <v>354</v>
      </c>
    </row>
    <row r="33" spans="1:5" ht="12.9" customHeight="1" x14ac:dyDescent="0.3">
      <c r="C33">
        <v>4</v>
      </c>
      <c r="D33" t="s">
        <v>45</v>
      </c>
      <c r="E33" s="158" t="s">
        <v>354</v>
      </c>
    </row>
    <row r="34" spans="1:5" ht="12.9" customHeight="1" x14ac:dyDescent="0.3">
      <c r="C34">
        <v>6</v>
      </c>
      <c r="D34" t="s">
        <v>46</v>
      </c>
      <c r="E34" s="158" t="s">
        <v>328</v>
      </c>
    </row>
    <row r="35" spans="1:5" ht="12.9" customHeight="1" x14ac:dyDescent="0.3">
      <c r="C35">
        <v>7</v>
      </c>
      <c r="D35" s="2" t="s">
        <v>47</v>
      </c>
      <c r="E35" s="158" t="s">
        <v>354</v>
      </c>
    </row>
    <row r="36" spans="1:5" ht="12.9" customHeight="1" x14ac:dyDescent="0.3">
      <c r="C36">
        <v>8</v>
      </c>
      <c r="D36" t="s">
        <v>48</v>
      </c>
      <c r="E36" s="158" t="s">
        <v>328</v>
      </c>
    </row>
    <row r="37" spans="1:5" ht="12.9" customHeight="1" x14ac:dyDescent="0.3">
      <c r="C37">
        <v>9</v>
      </c>
      <c r="D37" t="s">
        <v>49</v>
      </c>
      <c r="E37" s="158" t="s">
        <v>350</v>
      </c>
    </row>
    <row r="38" spans="1:5" ht="12.9" customHeight="1" x14ac:dyDescent="0.3">
      <c r="A38">
        <v>13</v>
      </c>
      <c r="B38" t="s">
        <v>335</v>
      </c>
      <c r="C38">
        <v>7</v>
      </c>
      <c r="D38" t="s">
        <v>336</v>
      </c>
      <c r="E38" s="158" t="s">
        <v>328</v>
      </c>
    </row>
    <row r="39" spans="1:5" ht="12.9" customHeight="1" x14ac:dyDescent="0.3">
      <c r="A39">
        <v>14</v>
      </c>
      <c r="B39" t="s">
        <v>9</v>
      </c>
      <c r="C39">
        <v>2</v>
      </c>
      <c r="D39" t="s">
        <v>50</v>
      </c>
      <c r="E39" s="158" t="s">
        <v>353</v>
      </c>
    </row>
    <row r="40" spans="1:5" ht="12.9" customHeight="1" x14ac:dyDescent="0.3">
      <c r="C40">
        <v>4</v>
      </c>
      <c r="D40" t="s">
        <v>51</v>
      </c>
      <c r="E40" s="158" t="s">
        <v>351</v>
      </c>
    </row>
    <row r="41" spans="1:5" ht="12.9" customHeight="1" x14ac:dyDescent="0.3">
      <c r="A41">
        <v>15</v>
      </c>
      <c r="B41" t="s">
        <v>10</v>
      </c>
      <c r="C41">
        <v>1</v>
      </c>
      <c r="D41" t="s">
        <v>52</v>
      </c>
      <c r="E41" s="158" t="s">
        <v>328</v>
      </c>
    </row>
    <row r="42" spans="1:5" ht="12.9" customHeight="1" x14ac:dyDescent="0.3">
      <c r="A42">
        <v>16</v>
      </c>
      <c r="B42" t="s">
        <v>11</v>
      </c>
      <c r="C42">
        <v>1</v>
      </c>
      <c r="D42" t="s">
        <v>53</v>
      </c>
      <c r="E42" s="158" t="s">
        <v>328</v>
      </c>
    </row>
    <row r="43" spans="1:5" ht="12.9" customHeight="1" x14ac:dyDescent="0.3">
      <c r="A43">
        <v>19</v>
      </c>
      <c r="B43" t="s">
        <v>12</v>
      </c>
      <c r="C43">
        <v>1</v>
      </c>
      <c r="D43" s="2" t="s">
        <v>54</v>
      </c>
      <c r="E43" s="158" t="s">
        <v>328</v>
      </c>
    </row>
    <row r="44" spans="1:5" ht="12.9" customHeight="1" x14ac:dyDescent="0.3">
      <c r="A44">
        <v>20</v>
      </c>
      <c r="B44" t="s">
        <v>338</v>
      </c>
      <c r="C44" s="84">
        <v>1</v>
      </c>
      <c r="D44" t="s">
        <v>342</v>
      </c>
      <c r="E44" s="158" t="s">
        <v>351</v>
      </c>
    </row>
    <row r="45" spans="1:5" ht="12.9" customHeight="1" x14ac:dyDescent="0.3">
      <c r="C45" s="84">
        <v>2</v>
      </c>
      <c r="D45" t="s">
        <v>343</v>
      </c>
      <c r="E45" s="158" t="s">
        <v>351</v>
      </c>
    </row>
    <row r="46" spans="1:5" ht="12.9" customHeight="1" x14ac:dyDescent="0.3">
      <c r="C46" s="84">
        <v>3</v>
      </c>
      <c r="D46" t="s">
        <v>344</v>
      </c>
      <c r="E46" s="158" t="s">
        <v>351</v>
      </c>
    </row>
    <row r="47" spans="1:5" ht="12.9" customHeight="1" x14ac:dyDescent="0.3">
      <c r="A47">
        <v>50</v>
      </c>
      <c r="B47" t="s">
        <v>339</v>
      </c>
      <c r="C47">
        <v>1</v>
      </c>
      <c r="D47" t="s">
        <v>340</v>
      </c>
      <c r="E47" s="158" t="s">
        <v>351</v>
      </c>
    </row>
    <row r="48" spans="1:5" ht="12.9" customHeight="1" x14ac:dyDescent="0.3">
      <c r="C48">
        <v>2</v>
      </c>
      <c r="D48" t="s">
        <v>341</v>
      </c>
      <c r="E48" s="158" t="s">
        <v>351</v>
      </c>
    </row>
  </sheetData>
  <pageMargins left="0.39370078740157483" right="0.39370078740157483" top="0.67" bottom="0.19685039370078741" header="0.19685039370078741" footer="0.19685039370078741"/>
  <pageSetup paperSize="9" scale="56" orientation="portrait" r:id="rId1"/>
  <headerFooter alignWithMargins="0">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topLeftCell="A28" zoomScaleNormal="100" workbookViewId="0">
      <selection activeCell="K21" sqref="K21"/>
    </sheetView>
  </sheetViews>
  <sheetFormatPr defaultRowHeight="13.2" x14ac:dyDescent="0.25"/>
  <cols>
    <col min="1" max="7" width="9.109375" style="5"/>
    <col min="8" max="8" width="10.109375" style="5" bestFit="1" customWidth="1"/>
    <col min="9" max="9" width="9.109375" style="5"/>
    <col min="10" max="10" width="9.6640625" style="5" customWidth="1"/>
    <col min="11" max="11" width="11.44140625" style="5" customWidth="1"/>
    <col min="12" max="12" width="13.88671875" style="5" customWidth="1"/>
    <col min="13" max="13" width="9.109375" style="5"/>
    <col min="14" max="14" width="19" style="5" bestFit="1" customWidth="1"/>
    <col min="15" max="263" width="9.109375" style="5"/>
    <col min="264" max="264" width="10.109375" style="5" bestFit="1" customWidth="1"/>
    <col min="265" max="265" width="9.109375" style="5"/>
    <col min="266" max="266" width="9.6640625" style="5" customWidth="1"/>
    <col min="267" max="267" width="11.44140625" style="5" customWidth="1"/>
    <col min="268" max="268" width="13.88671875" style="5" customWidth="1"/>
    <col min="269" max="269" width="9.109375" style="5"/>
    <col min="270" max="270" width="19" style="5" bestFit="1" customWidth="1"/>
    <col min="271" max="519" width="9.109375" style="5"/>
    <col min="520" max="520" width="10.109375" style="5" bestFit="1" customWidth="1"/>
    <col min="521" max="521" width="9.109375" style="5"/>
    <col min="522" max="522" width="9.6640625" style="5" customWidth="1"/>
    <col min="523" max="523" width="11.44140625" style="5" customWidth="1"/>
    <col min="524" max="524" width="13.88671875" style="5" customWidth="1"/>
    <col min="525" max="525" width="9.109375" style="5"/>
    <col min="526" max="526" width="19" style="5" bestFit="1" customWidth="1"/>
    <col min="527" max="775" width="9.109375" style="5"/>
    <col min="776" max="776" width="10.109375" style="5" bestFit="1" customWidth="1"/>
    <col min="777" max="777" width="9.109375" style="5"/>
    <col min="778" max="778" width="9.6640625" style="5" customWidth="1"/>
    <col min="779" max="779" width="11.44140625" style="5" customWidth="1"/>
    <col min="780" max="780" width="13.88671875" style="5" customWidth="1"/>
    <col min="781" max="781" width="9.109375" style="5"/>
    <col min="782" max="782" width="19" style="5" bestFit="1" customWidth="1"/>
    <col min="783" max="1031" width="9.109375" style="5"/>
    <col min="1032" max="1032" width="10.109375" style="5" bestFit="1" customWidth="1"/>
    <col min="1033" max="1033" width="9.109375" style="5"/>
    <col min="1034" max="1034" width="9.6640625" style="5" customWidth="1"/>
    <col min="1035" max="1035" width="11.44140625" style="5" customWidth="1"/>
    <col min="1036" max="1036" width="13.88671875" style="5" customWidth="1"/>
    <col min="1037" max="1037" width="9.109375" style="5"/>
    <col min="1038" max="1038" width="19" style="5" bestFit="1" customWidth="1"/>
    <col min="1039" max="1287" width="9.109375" style="5"/>
    <col min="1288" max="1288" width="10.109375" style="5" bestFit="1" customWidth="1"/>
    <col min="1289" max="1289" width="9.109375" style="5"/>
    <col min="1290" max="1290" width="9.6640625" style="5" customWidth="1"/>
    <col min="1291" max="1291" width="11.44140625" style="5" customWidth="1"/>
    <col min="1292" max="1292" width="13.88671875" style="5" customWidth="1"/>
    <col min="1293" max="1293" width="9.109375" style="5"/>
    <col min="1294" max="1294" width="19" style="5" bestFit="1" customWidth="1"/>
    <col min="1295" max="1543" width="9.109375" style="5"/>
    <col min="1544" max="1544" width="10.109375" style="5" bestFit="1" customWidth="1"/>
    <col min="1545" max="1545" width="9.109375" style="5"/>
    <col min="1546" max="1546" width="9.6640625" style="5" customWidth="1"/>
    <col min="1547" max="1547" width="11.44140625" style="5" customWidth="1"/>
    <col min="1548" max="1548" width="13.88671875" style="5" customWidth="1"/>
    <col min="1549" max="1549" width="9.109375" style="5"/>
    <col min="1550" max="1550" width="19" style="5" bestFit="1" customWidth="1"/>
    <col min="1551" max="1799" width="9.109375" style="5"/>
    <col min="1800" max="1800" width="10.109375" style="5" bestFit="1" customWidth="1"/>
    <col min="1801" max="1801" width="9.109375" style="5"/>
    <col min="1802" max="1802" width="9.6640625" style="5" customWidth="1"/>
    <col min="1803" max="1803" width="11.44140625" style="5" customWidth="1"/>
    <col min="1804" max="1804" width="13.88671875" style="5" customWidth="1"/>
    <col min="1805" max="1805" width="9.109375" style="5"/>
    <col min="1806" max="1806" width="19" style="5" bestFit="1" customWidth="1"/>
    <col min="1807" max="2055" width="9.109375" style="5"/>
    <col min="2056" max="2056" width="10.109375" style="5" bestFit="1" customWidth="1"/>
    <col min="2057" max="2057" width="9.109375" style="5"/>
    <col min="2058" max="2058" width="9.6640625" style="5" customWidth="1"/>
    <col min="2059" max="2059" width="11.44140625" style="5" customWidth="1"/>
    <col min="2060" max="2060" width="13.88671875" style="5" customWidth="1"/>
    <col min="2061" max="2061" width="9.109375" style="5"/>
    <col min="2062" max="2062" width="19" style="5" bestFit="1" customWidth="1"/>
    <col min="2063" max="2311" width="9.109375" style="5"/>
    <col min="2312" max="2312" width="10.109375" style="5" bestFit="1" customWidth="1"/>
    <col min="2313" max="2313" width="9.109375" style="5"/>
    <col min="2314" max="2314" width="9.6640625" style="5" customWidth="1"/>
    <col min="2315" max="2315" width="11.44140625" style="5" customWidth="1"/>
    <col min="2316" max="2316" width="13.88671875" style="5" customWidth="1"/>
    <col min="2317" max="2317" width="9.109375" style="5"/>
    <col min="2318" max="2318" width="19" style="5" bestFit="1" customWidth="1"/>
    <col min="2319" max="2567" width="9.109375" style="5"/>
    <col min="2568" max="2568" width="10.109375" style="5" bestFit="1" customWidth="1"/>
    <col min="2569" max="2569" width="9.109375" style="5"/>
    <col min="2570" max="2570" width="9.6640625" style="5" customWidth="1"/>
    <col min="2571" max="2571" width="11.44140625" style="5" customWidth="1"/>
    <col min="2572" max="2572" width="13.88671875" style="5" customWidth="1"/>
    <col min="2573" max="2573" width="9.109375" style="5"/>
    <col min="2574" max="2574" width="19" style="5" bestFit="1" customWidth="1"/>
    <col min="2575" max="2823" width="9.109375" style="5"/>
    <col min="2824" max="2824" width="10.109375" style="5" bestFit="1" customWidth="1"/>
    <col min="2825" max="2825" width="9.109375" style="5"/>
    <col min="2826" max="2826" width="9.6640625" style="5" customWidth="1"/>
    <col min="2827" max="2827" width="11.44140625" style="5" customWidth="1"/>
    <col min="2828" max="2828" width="13.88671875" style="5" customWidth="1"/>
    <col min="2829" max="2829" width="9.109375" style="5"/>
    <col min="2830" max="2830" width="19" style="5" bestFit="1" customWidth="1"/>
    <col min="2831" max="3079" width="9.109375" style="5"/>
    <col min="3080" max="3080" width="10.109375" style="5" bestFit="1" customWidth="1"/>
    <col min="3081" max="3081" width="9.109375" style="5"/>
    <col min="3082" max="3082" width="9.6640625" style="5" customWidth="1"/>
    <col min="3083" max="3083" width="11.44140625" style="5" customWidth="1"/>
    <col min="3084" max="3084" width="13.88671875" style="5" customWidth="1"/>
    <col min="3085" max="3085" width="9.109375" style="5"/>
    <col min="3086" max="3086" width="19" style="5" bestFit="1" customWidth="1"/>
    <col min="3087" max="3335" width="9.109375" style="5"/>
    <col min="3336" max="3336" width="10.109375" style="5" bestFit="1" customWidth="1"/>
    <col min="3337" max="3337" width="9.109375" style="5"/>
    <col min="3338" max="3338" width="9.6640625" style="5" customWidth="1"/>
    <col min="3339" max="3339" width="11.44140625" style="5" customWidth="1"/>
    <col min="3340" max="3340" width="13.88671875" style="5" customWidth="1"/>
    <col min="3341" max="3341" width="9.109375" style="5"/>
    <col min="3342" max="3342" width="19" style="5" bestFit="1" customWidth="1"/>
    <col min="3343" max="3591" width="9.109375" style="5"/>
    <col min="3592" max="3592" width="10.109375" style="5" bestFit="1" customWidth="1"/>
    <col min="3593" max="3593" width="9.109375" style="5"/>
    <col min="3594" max="3594" width="9.6640625" style="5" customWidth="1"/>
    <col min="3595" max="3595" width="11.44140625" style="5" customWidth="1"/>
    <col min="3596" max="3596" width="13.88671875" style="5" customWidth="1"/>
    <col min="3597" max="3597" width="9.109375" style="5"/>
    <col min="3598" max="3598" width="19" style="5" bestFit="1" customWidth="1"/>
    <col min="3599" max="3847" width="9.109375" style="5"/>
    <col min="3848" max="3848" width="10.109375" style="5" bestFit="1" customWidth="1"/>
    <col min="3849" max="3849" width="9.109375" style="5"/>
    <col min="3850" max="3850" width="9.6640625" style="5" customWidth="1"/>
    <col min="3851" max="3851" width="11.44140625" style="5" customWidth="1"/>
    <col min="3852" max="3852" width="13.88671875" style="5" customWidth="1"/>
    <col min="3853" max="3853" width="9.109375" style="5"/>
    <col min="3854" max="3854" width="19" style="5" bestFit="1" customWidth="1"/>
    <col min="3855" max="4103" width="9.109375" style="5"/>
    <col min="4104" max="4104" width="10.109375" style="5" bestFit="1" customWidth="1"/>
    <col min="4105" max="4105" width="9.109375" style="5"/>
    <col min="4106" max="4106" width="9.6640625" style="5" customWidth="1"/>
    <col min="4107" max="4107" width="11.44140625" style="5" customWidth="1"/>
    <col min="4108" max="4108" width="13.88671875" style="5" customWidth="1"/>
    <col min="4109" max="4109" width="9.109375" style="5"/>
    <col min="4110" max="4110" width="19" style="5" bestFit="1" customWidth="1"/>
    <col min="4111" max="4359" width="9.109375" style="5"/>
    <col min="4360" max="4360" width="10.109375" style="5" bestFit="1" customWidth="1"/>
    <col min="4361" max="4361" width="9.109375" style="5"/>
    <col min="4362" max="4362" width="9.6640625" style="5" customWidth="1"/>
    <col min="4363" max="4363" width="11.44140625" style="5" customWidth="1"/>
    <col min="4364" max="4364" width="13.88671875" style="5" customWidth="1"/>
    <col min="4365" max="4365" width="9.109375" style="5"/>
    <col min="4366" max="4366" width="19" style="5" bestFit="1" customWidth="1"/>
    <col min="4367" max="4615" width="9.109375" style="5"/>
    <col min="4616" max="4616" width="10.109375" style="5" bestFit="1" customWidth="1"/>
    <col min="4617" max="4617" width="9.109375" style="5"/>
    <col min="4618" max="4618" width="9.6640625" style="5" customWidth="1"/>
    <col min="4619" max="4619" width="11.44140625" style="5" customWidth="1"/>
    <col min="4620" max="4620" width="13.88671875" style="5" customWidth="1"/>
    <col min="4621" max="4621" width="9.109375" style="5"/>
    <col min="4622" max="4622" width="19" style="5" bestFit="1" customWidth="1"/>
    <col min="4623" max="4871" width="9.109375" style="5"/>
    <col min="4872" max="4872" width="10.109375" style="5" bestFit="1" customWidth="1"/>
    <col min="4873" max="4873" width="9.109375" style="5"/>
    <col min="4874" max="4874" width="9.6640625" style="5" customWidth="1"/>
    <col min="4875" max="4875" width="11.44140625" style="5" customWidth="1"/>
    <col min="4876" max="4876" width="13.88671875" style="5" customWidth="1"/>
    <col min="4877" max="4877" width="9.109375" style="5"/>
    <col min="4878" max="4878" width="19" style="5" bestFit="1" customWidth="1"/>
    <col min="4879" max="5127" width="9.109375" style="5"/>
    <col min="5128" max="5128" width="10.109375" style="5" bestFit="1" customWidth="1"/>
    <col min="5129" max="5129" width="9.109375" style="5"/>
    <col min="5130" max="5130" width="9.6640625" style="5" customWidth="1"/>
    <col min="5131" max="5131" width="11.44140625" style="5" customWidth="1"/>
    <col min="5132" max="5132" width="13.88671875" style="5" customWidth="1"/>
    <col min="5133" max="5133" width="9.109375" style="5"/>
    <col min="5134" max="5134" width="19" style="5" bestFit="1" customWidth="1"/>
    <col min="5135" max="5383" width="9.109375" style="5"/>
    <col min="5384" max="5384" width="10.109375" style="5" bestFit="1" customWidth="1"/>
    <col min="5385" max="5385" width="9.109375" style="5"/>
    <col min="5386" max="5386" width="9.6640625" style="5" customWidth="1"/>
    <col min="5387" max="5387" width="11.44140625" style="5" customWidth="1"/>
    <col min="5388" max="5388" width="13.88671875" style="5" customWidth="1"/>
    <col min="5389" max="5389" width="9.109375" style="5"/>
    <col min="5390" max="5390" width="19" style="5" bestFit="1" customWidth="1"/>
    <col min="5391" max="5639" width="9.109375" style="5"/>
    <col min="5640" max="5640" width="10.109375" style="5" bestFit="1" customWidth="1"/>
    <col min="5641" max="5641" width="9.109375" style="5"/>
    <col min="5642" max="5642" width="9.6640625" style="5" customWidth="1"/>
    <col min="5643" max="5643" width="11.44140625" style="5" customWidth="1"/>
    <col min="5644" max="5644" width="13.88671875" style="5" customWidth="1"/>
    <col min="5645" max="5645" width="9.109375" style="5"/>
    <col min="5646" max="5646" width="19" style="5" bestFit="1" customWidth="1"/>
    <col min="5647" max="5895" width="9.109375" style="5"/>
    <col min="5896" max="5896" width="10.109375" style="5" bestFit="1" customWidth="1"/>
    <col min="5897" max="5897" width="9.109375" style="5"/>
    <col min="5898" max="5898" width="9.6640625" style="5" customWidth="1"/>
    <col min="5899" max="5899" width="11.44140625" style="5" customWidth="1"/>
    <col min="5900" max="5900" width="13.88671875" style="5" customWidth="1"/>
    <col min="5901" max="5901" width="9.109375" style="5"/>
    <col min="5902" max="5902" width="19" style="5" bestFit="1" customWidth="1"/>
    <col min="5903" max="6151" width="9.109375" style="5"/>
    <col min="6152" max="6152" width="10.109375" style="5" bestFit="1" customWidth="1"/>
    <col min="6153" max="6153" width="9.109375" style="5"/>
    <col min="6154" max="6154" width="9.6640625" style="5" customWidth="1"/>
    <col min="6155" max="6155" width="11.44140625" style="5" customWidth="1"/>
    <col min="6156" max="6156" width="13.88671875" style="5" customWidth="1"/>
    <col min="6157" max="6157" width="9.109375" style="5"/>
    <col min="6158" max="6158" width="19" style="5" bestFit="1" customWidth="1"/>
    <col min="6159" max="6407" width="9.109375" style="5"/>
    <col min="6408" max="6408" width="10.109375" style="5" bestFit="1" customWidth="1"/>
    <col min="6409" max="6409" width="9.109375" style="5"/>
    <col min="6410" max="6410" width="9.6640625" style="5" customWidth="1"/>
    <col min="6411" max="6411" width="11.44140625" style="5" customWidth="1"/>
    <col min="6412" max="6412" width="13.88671875" style="5" customWidth="1"/>
    <col min="6413" max="6413" width="9.109375" style="5"/>
    <col min="6414" max="6414" width="19" style="5" bestFit="1" customWidth="1"/>
    <col min="6415" max="6663" width="9.109375" style="5"/>
    <col min="6664" max="6664" width="10.109375" style="5" bestFit="1" customWidth="1"/>
    <col min="6665" max="6665" width="9.109375" style="5"/>
    <col min="6666" max="6666" width="9.6640625" style="5" customWidth="1"/>
    <col min="6667" max="6667" width="11.44140625" style="5" customWidth="1"/>
    <col min="6668" max="6668" width="13.88671875" style="5" customWidth="1"/>
    <col min="6669" max="6669" width="9.109375" style="5"/>
    <col min="6670" max="6670" width="19" style="5" bestFit="1" customWidth="1"/>
    <col min="6671" max="6919" width="9.109375" style="5"/>
    <col min="6920" max="6920" width="10.109375" style="5" bestFit="1" customWidth="1"/>
    <col min="6921" max="6921" width="9.109375" style="5"/>
    <col min="6922" max="6922" width="9.6640625" style="5" customWidth="1"/>
    <col min="6923" max="6923" width="11.44140625" style="5" customWidth="1"/>
    <col min="6924" max="6924" width="13.88671875" style="5" customWidth="1"/>
    <col min="6925" max="6925" width="9.109375" style="5"/>
    <col min="6926" max="6926" width="19" style="5" bestFit="1" customWidth="1"/>
    <col min="6927" max="7175" width="9.109375" style="5"/>
    <col min="7176" max="7176" width="10.109375" style="5" bestFit="1" customWidth="1"/>
    <col min="7177" max="7177" width="9.109375" style="5"/>
    <col min="7178" max="7178" width="9.6640625" style="5" customWidth="1"/>
    <col min="7179" max="7179" width="11.44140625" style="5" customWidth="1"/>
    <col min="7180" max="7180" width="13.88671875" style="5" customWidth="1"/>
    <col min="7181" max="7181" width="9.109375" style="5"/>
    <col min="7182" max="7182" width="19" style="5" bestFit="1" customWidth="1"/>
    <col min="7183" max="7431" width="9.109375" style="5"/>
    <col min="7432" max="7432" width="10.109375" style="5" bestFit="1" customWidth="1"/>
    <col min="7433" max="7433" width="9.109375" style="5"/>
    <col min="7434" max="7434" width="9.6640625" style="5" customWidth="1"/>
    <col min="7435" max="7435" width="11.44140625" style="5" customWidth="1"/>
    <col min="7436" max="7436" width="13.88671875" style="5" customWidth="1"/>
    <col min="7437" max="7437" width="9.109375" style="5"/>
    <col min="7438" max="7438" width="19" style="5" bestFit="1" customWidth="1"/>
    <col min="7439" max="7687" width="9.109375" style="5"/>
    <col min="7688" max="7688" width="10.109375" style="5" bestFit="1" customWidth="1"/>
    <col min="7689" max="7689" width="9.109375" style="5"/>
    <col min="7690" max="7690" width="9.6640625" style="5" customWidth="1"/>
    <col min="7691" max="7691" width="11.44140625" style="5" customWidth="1"/>
    <col min="7692" max="7692" width="13.88671875" style="5" customWidth="1"/>
    <col min="7693" max="7693" width="9.109375" style="5"/>
    <col min="7694" max="7694" width="19" style="5" bestFit="1" customWidth="1"/>
    <col min="7695" max="7943" width="9.109375" style="5"/>
    <col min="7944" max="7944" width="10.109375" style="5" bestFit="1" customWidth="1"/>
    <col min="7945" max="7945" width="9.109375" style="5"/>
    <col min="7946" max="7946" width="9.6640625" style="5" customWidth="1"/>
    <col min="7947" max="7947" width="11.44140625" style="5" customWidth="1"/>
    <col min="7948" max="7948" width="13.88671875" style="5" customWidth="1"/>
    <col min="7949" max="7949" width="9.109375" style="5"/>
    <col min="7950" max="7950" width="19" style="5" bestFit="1" customWidth="1"/>
    <col min="7951" max="8199" width="9.109375" style="5"/>
    <col min="8200" max="8200" width="10.109375" style="5" bestFit="1" customWidth="1"/>
    <col min="8201" max="8201" width="9.109375" style="5"/>
    <col min="8202" max="8202" width="9.6640625" style="5" customWidth="1"/>
    <col min="8203" max="8203" width="11.44140625" style="5" customWidth="1"/>
    <col min="8204" max="8204" width="13.88671875" style="5" customWidth="1"/>
    <col min="8205" max="8205" width="9.109375" style="5"/>
    <col min="8206" max="8206" width="19" style="5" bestFit="1" customWidth="1"/>
    <col min="8207" max="8455" width="9.109375" style="5"/>
    <col min="8456" max="8456" width="10.109375" style="5" bestFit="1" customWidth="1"/>
    <col min="8457" max="8457" width="9.109375" style="5"/>
    <col min="8458" max="8458" width="9.6640625" style="5" customWidth="1"/>
    <col min="8459" max="8459" width="11.44140625" style="5" customWidth="1"/>
    <col min="8460" max="8460" width="13.88671875" style="5" customWidth="1"/>
    <col min="8461" max="8461" width="9.109375" style="5"/>
    <col min="8462" max="8462" width="19" style="5" bestFit="1" customWidth="1"/>
    <col min="8463" max="8711" width="9.109375" style="5"/>
    <col min="8712" max="8712" width="10.109375" style="5" bestFit="1" customWidth="1"/>
    <col min="8713" max="8713" width="9.109375" style="5"/>
    <col min="8714" max="8714" width="9.6640625" style="5" customWidth="1"/>
    <col min="8715" max="8715" width="11.44140625" style="5" customWidth="1"/>
    <col min="8716" max="8716" width="13.88671875" style="5" customWidth="1"/>
    <col min="8717" max="8717" width="9.109375" style="5"/>
    <col min="8718" max="8718" width="19" style="5" bestFit="1" customWidth="1"/>
    <col min="8719" max="8967" width="9.109375" style="5"/>
    <col min="8968" max="8968" width="10.109375" style="5" bestFit="1" customWidth="1"/>
    <col min="8969" max="8969" width="9.109375" style="5"/>
    <col min="8970" max="8970" width="9.6640625" style="5" customWidth="1"/>
    <col min="8971" max="8971" width="11.44140625" style="5" customWidth="1"/>
    <col min="8972" max="8972" width="13.88671875" style="5" customWidth="1"/>
    <col min="8973" max="8973" width="9.109375" style="5"/>
    <col min="8974" max="8974" width="19" style="5" bestFit="1" customWidth="1"/>
    <col min="8975" max="9223" width="9.109375" style="5"/>
    <col min="9224" max="9224" width="10.109375" style="5" bestFit="1" customWidth="1"/>
    <col min="9225" max="9225" width="9.109375" style="5"/>
    <col min="9226" max="9226" width="9.6640625" style="5" customWidth="1"/>
    <col min="9227" max="9227" width="11.44140625" style="5" customWidth="1"/>
    <col min="9228" max="9228" width="13.88671875" style="5" customWidth="1"/>
    <col min="9229" max="9229" width="9.109375" style="5"/>
    <col min="9230" max="9230" width="19" style="5" bestFit="1" customWidth="1"/>
    <col min="9231" max="9479" width="9.109375" style="5"/>
    <col min="9480" max="9480" width="10.109375" style="5" bestFit="1" customWidth="1"/>
    <col min="9481" max="9481" width="9.109375" style="5"/>
    <col min="9482" max="9482" width="9.6640625" style="5" customWidth="1"/>
    <col min="9483" max="9483" width="11.44140625" style="5" customWidth="1"/>
    <col min="9484" max="9484" width="13.88671875" style="5" customWidth="1"/>
    <col min="9485" max="9485" width="9.109375" style="5"/>
    <col min="9486" max="9486" width="19" style="5" bestFit="1" customWidth="1"/>
    <col min="9487" max="9735" width="9.109375" style="5"/>
    <col min="9736" max="9736" width="10.109375" style="5" bestFit="1" customWidth="1"/>
    <col min="9737" max="9737" width="9.109375" style="5"/>
    <col min="9738" max="9738" width="9.6640625" style="5" customWidth="1"/>
    <col min="9739" max="9739" width="11.44140625" style="5" customWidth="1"/>
    <col min="9740" max="9740" width="13.88671875" style="5" customWidth="1"/>
    <col min="9741" max="9741" width="9.109375" style="5"/>
    <col min="9742" max="9742" width="19" style="5" bestFit="1" customWidth="1"/>
    <col min="9743" max="9991" width="9.109375" style="5"/>
    <col min="9992" max="9992" width="10.109375" style="5" bestFit="1" customWidth="1"/>
    <col min="9993" max="9993" width="9.109375" style="5"/>
    <col min="9994" max="9994" width="9.6640625" style="5" customWidth="1"/>
    <col min="9995" max="9995" width="11.44140625" style="5" customWidth="1"/>
    <col min="9996" max="9996" width="13.88671875" style="5" customWidth="1"/>
    <col min="9997" max="9997" width="9.109375" style="5"/>
    <col min="9998" max="9998" width="19" style="5" bestFit="1" customWidth="1"/>
    <col min="9999" max="10247" width="9.109375" style="5"/>
    <col min="10248" max="10248" width="10.109375" style="5" bestFit="1" customWidth="1"/>
    <col min="10249" max="10249" width="9.109375" style="5"/>
    <col min="10250" max="10250" width="9.6640625" style="5" customWidth="1"/>
    <col min="10251" max="10251" width="11.44140625" style="5" customWidth="1"/>
    <col min="10252" max="10252" width="13.88671875" style="5" customWidth="1"/>
    <col min="10253" max="10253" width="9.109375" style="5"/>
    <col min="10254" max="10254" width="19" style="5" bestFit="1" customWidth="1"/>
    <col min="10255" max="10503" width="9.109375" style="5"/>
    <col min="10504" max="10504" width="10.109375" style="5" bestFit="1" customWidth="1"/>
    <col min="10505" max="10505" width="9.109375" style="5"/>
    <col min="10506" max="10506" width="9.6640625" style="5" customWidth="1"/>
    <col min="10507" max="10507" width="11.44140625" style="5" customWidth="1"/>
    <col min="10508" max="10508" width="13.88671875" style="5" customWidth="1"/>
    <col min="10509" max="10509" width="9.109375" style="5"/>
    <col min="10510" max="10510" width="19" style="5" bestFit="1" customWidth="1"/>
    <col min="10511" max="10759" width="9.109375" style="5"/>
    <col min="10760" max="10760" width="10.109375" style="5" bestFit="1" customWidth="1"/>
    <col min="10761" max="10761" width="9.109375" style="5"/>
    <col min="10762" max="10762" width="9.6640625" style="5" customWidth="1"/>
    <col min="10763" max="10763" width="11.44140625" style="5" customWidth="1"/>
    <col min="10764" max="10764" width="13.88671875" style="5" customWidth="1"/>
    <col min="10765" max="10765" width="9.109375" style="5"/>
    <col min="10766" max="10766" width="19" style="5" bestFit="1" customWidth="1"/>
    <col min="10767" max="11015" width="9.109375" style="5"/>
    <col min="11016" max="11016" width="10.109375" style="5" bestFit="1" customWidth="1"/>
    <col min="11017" max="11017" width="9.109375" style="5"/>
    <col min="11018" max="11018" width="9.6640625" style="5" customWidth="1"/>
    <col min="11019" max="11019" width="11.44140625" style="5" customWidth="1"/>
    <col min="11020" max="11020" width="13.88671875" style="5" customWidth="1"/>
    <col min="11021" max="11021" width="9.109375" style="5"/>
    <col min="11022" max="11022" width="19" style="5" bestFit="1" customWidth="1"/>
    <col min="11023" max="11271" width="9.109375" style="5"/>
    <col min="11272" max="11272" width="10.109375" style="5" bestFit="1" customWidth="1"/>
    <col min="11273" max="11273" width="9.109375" style="5"/>
    <col min="11274" max="11274" width="9.6640625" style="5" customWidth="1"/>
    <col min="11275" max="11275" width="11.44140625" style="5" customWidth="1"/>
    <col min="11276" max="11276" width="13.88671875" style="5" customWidth="1"/>
    <col min="11277" max="11277" width="9.109375" style="5"/>
    <col min="11278" max="11278" width="19" style="5" bestFit="1" customWidth="1"/>
    <col min="11279" max="11527" width="9.109375" style="5"/>
    <col min="11528" max="11528" width="10.109375" style="5" bestFit="1" customWidth="1"/>
    <col min="11529" max="11529" width="9.109375" style="5"/>
    <col min="11530" max="11530" width="9.6640625" style="5" customWidth="1"/>
    <col min="11531" max="11531" width="11.44140625" style="5" customWidth="1"/>
    <col min="11532" max="11532" width="13.88671875" style="5" customWidth="1"/>
    <col min="11533" max="11533" width="9.109375" style="5"/>
    <col min="11534" max="11534" width="19" style="5" bestFit="1" customWidth="1"/>
    <col min="11535" max="11783" width="9.109375" style="5"/>
    <col min="11784" max="11784" width="10.109375" style="5" bestFit="1" customWidth="1"/>
    <col min="11785" max="11785" width="9.109375" style="5"/>
    <col min="11786" max="11786" width="9.6640625" style="5" customWidth="1"/>
    <col min="11787" max="11787" width="11.44140625" style="5" customWidth="1"/>
    <col min="11788" max="11788" width="13.88671875" style="5" customWidth="1"/>
    <col min="11789" max="11789" width="9.109375" style="5"/>
    <col min="11790" max="11790" width="19" style="5" bestFit="1" customWidth="1"/>
    <col min="11791" max="12039" width="9.109375" style="5"/>
    <col min="12040" max="12040" width="10.109375" style="5" bestFit="1" customWidth="1"/>
    <col min="12041" max="12041" width="9.109375" style="5"/>
    <col min="12042" max="12042" width="9.6640625" style="5" customWidth="1"/>
    <col min="12043" max="12043" width="11.44140625" style="5" customWidth="1"/>
    <col min="12044" max="12044" width="13.88671875" style="5" customWidth="1"/>
    <col min="12045" max="12045" width="9.109375" style="5"/>
    <col min="12046" max="12046" width="19" style="5" bestFit="1" customWidth="1"/>
    <col min="12047" max="12295" width="9.109375" style="5"/>
    <col min="12296" max="12296" width="10.109375" style="5" bestFit="1" customWidth="1"/>
    <col min="12297" max="12297" width="9.109375" style="5"/>
    <col min="12298" max="12298" width="9.6640625" style="5" customWidth="1"/>
    <col min="12299" max="12299" width="11.44140625" style="5" customWidth="1"/>
    <col min="12300" max="12300" width="13.88671875" style="5" customWidth="1"/>
    <col min="12301" max="12301" width="9.109375" style="5"/>
    <col min="12302" max="12302" width="19" style="5" bestFit="1" customWidth="1"/>
    <col min="12303" max="12551" width="9.109375" style="5"/>
    <col min="12552" max="12552" width="10.109375" style="5" bestFit="1" customWidth="1"/>
    <col min="12553" max="12553" width="9.109375" style="5"/>
    <col min="12554" max="12554" width="9.6640625" style="5" customWidth="1"/>
    <col min="12555" max="12555" width="11.44140625" style="5" customWidth="1"/>
    <col min="12556" max="12556" width="13.88671875" style="5" customWidth="1"/>
    <col min="12557" max="12557" width="9.109375" style="5"/>
    <col min="12558" max="12558" width="19" style="5" bestFit="1" customWidth="1"/>
    <col min="12559" max="12807" width="9.109375" style="5"/>
    <col min="12808" max="12808" width="10.109375" style="5" bestFit="1" customWidth="1"/>
    <col min="12809" max="12809" width="9.109375" style="5"/>
    <col min="12810" max="12810" width="9.6640625" style="5" customWidth="1"/>
    <col min="12811" max="12811" width="11.44140625" style="5" customWidth="1"/>
    <col min="12812" max="12812" width="13.88671875" style="5" customWidth="1"/>
    <col min="12813" max="12813" width="9.109375" style="5"/>
    <col min="12814" max="12814" width="19" style="5" bestFit="1" customWidth="1"/>
    <col min="12815" max="13063" width="9.109375" style="5"/>
    <col min="13064" max="13064" width="10.109375" style="5" bestFit="1" customWidth="1"/>
    <col min="13065" max="13065" width="9.109375" style="5"/>
    <col min="13066" max="13066" width="9.6640625" style="5" customWidth="1"/>
    <col min="13067" max="13067" width="11.44140625" style="5" customWidth="1"/>
    <col min="13068" max="13068" width="13.88671875" style="5" customWidth="1"/>
    <col min="13069" max="13069" width="9.109375" style="5"/>
    <col min="13070" max="13070" width="19" style="5" bestFit="1" customWidth="1"/>
    <col min="13071" max="13319" width="9.109375" style="5"/>
    <col min="13320" max="13320" width="10.109375" style="5" bestFit="1" customWidth="1"/>
    <col min="13321" max="13321" width="9.109375" style="5"/>
    <col min="13322" max="13322" width="9.6640625" style="5" customWidth="1"/>
    <col min="13323" max="13323" width="11.44140625" style="5" customWidth="1"/>
    <col min="13324" max="13324" width="13.88671875" style="5" customWidth="1"/>
    <col min="13325" max="13325" width="9.109375" style="5"/>
    <col min="13326" max="13326" width="19" style="5" bestFit="1" customWidth="1"/>
    <col min="13327" max="13575" width="9.109375" style="5"/>
    <col min="13576" max="13576" width="10.109375" style="5" bestFit="1" customWidth="1"/>
    <col min="13577" max="13577" width="9.109375" style="5"/>
    <col min="13578" max="13578" width="9.6640625" style="5" customWidth="1"/>
    <col min="13579" max="13579" width="11.44140625" style="5" customWidth="1"/>
    <col min="13580" max="13580" width="13.88671875" style="5" customWidth="1"/>
    <col min="13581" max="13581" width="9.109375" style="5"/>
    <col min="13582" max="13582" width="19" style="5" bestFit="1" customWidth="1"/>
    <col min="13583" max="13831" width="9.109375" style="5"/>
    <col min="13832" max="13832" width="10.109375" style="5" bestFit="1" customWidth="1"/>
    <col min="13833" max="13833" width="9.109375" style="5"/>
    <col min="13834" max="13834" width="9.6640625" style="5" customWidth="1"/>
    <col min="13835" max="13835" width="11.44140625" style="5" customWidth="1"/>
    <col min="13836" max="13836" width="13.88671875" style="5" customWidth="1"/>
    <col min="13837" max="13837" width="9.109375" style="5"/>
    <col min="13838" max="13838" width="19" style="5" bestFit="1" customWidth="1"/>
    <col min="13839" max="14087" width="9.109375" style="5"/>
    <col min="14088" max="14088" width="10.109375" style="5" bestFit="1" customWidth="1"/>
    <col min="14089" max="14089" width="9.109375" style="5"/>
    <col min="14090" max="14090" width="9.6640625" style="5" customWidth="1"/>
    <col min="14091" max="14091" width="11.44140625" style="5" customWidth="1"/>
    <col min="14092" max="14092" width="13.88671875" style="5" customWidth="1"/>
    <col min="14093" max="14093" width="9.109375" style="5"/>
    <col min="14094" max="14094" width="19" style="5" bestFit="1" customWidth="1"/>
    <col min="14095" max="14343" width="9.109375" style="5"/>
    <col min="14344" max="14344" width="10.109375" style="5" bestFit="1" customWidth="1"/>
    <col min="14345" max="14345" width="9.109375" style="5"/>
    <col min="14346" max="14346" width="9.6640625" style="5" customWidth="1"/>
    <col min="14347" max="14347" width="11.44140625" style="5" customWidth="1"/>
    <col min="14348" max="14348" width="13.88671875" style="5" customWidth="1"/>
    <col min="14349" max="14349" width="9.109375" style="5"/>
    <col min="14350" max="14350" width="19" style="5" bestFit="1" customWidth="1"/>
    <col min="14351" max="14599" width="9.109375" style="5"/>
    <col min="14600" max="14600" width="10.109375" style="5" bestFit="1" customWidth="1"/>
    <col min="14601" max="14601" width="9.109375" style="5"/>
    <col min="14602" max="14602" width="9.6640625" style="5" customWidth="1"/>
    <col min="14603" max="14603" width="11.44140625" style="5" customWidth="1"/>
    <col min="14604" max="14604" width="13.88671875" style="5" customWidth="1"/>
    <col min="14605" max="14605" width="9.109375" style="5"/>
    <col min="14606" max="14606" width="19" style="5" bestFit="1" customWidth="1"/>
    <col min="14607" max="14855" width="9.109375" style="5"/>
    <col min="14856" max="14856" width="10.109375" style="5" bestFit="1" customWidth="1"/>
    <col min="14857" max="14857" width="9.109375" style="5"/>
    <col min="14858" max="14858" width="9.6640625" style="5" customWidth="1"/>
    <col min="14859" max="14859" width="11.44140625" style="5" customWidth="1"/>
    <col min="14860" max="14860" width="13.88671875" style="5" customWidth="1"/>
    <col min="14861" max="14861" width="9.109375" style="5"/>
    <col min="14862" max="14862" width="19" style="5" bestFit="1" customWidth="1"/>
    <col min="14863" max="15111" width="9.109375" style="5"/>
    <col min="15112" max="15112" width="10.109375" style="5" bestFit="1" customWidth="1"/>
    <col min="15113" max="15113" width="9.109375" style="5"/>
    <col min="15114" max="15114" width="9.6640625" style="5" customWidth="1"/>
    <col min="15115" max="15115" width="11.44140625" style="5" customWidth="1"/>
    <col min="15116" max="15116" width="13.88671875" style="5" customWidth="1"/>
    <col min="15117" max="15117" width="9.109375" style="5"/>
    <col min="15118" max="15118" width="19" style="5" bestFit="1" customWidth="1"/>
    <col min="15119" max="15367" width="9.109375" style="5"/>
    <col min="15368" max="15368" width="10.109375" style="5" bestFit="1" customWidth="1"/>
    <col min="15369" max="15369" width="9.109375" style="5"/>
    <col min="15370" max="15370" width="9.6640625" style="5" customWidth="1"/>
    <col min="15371" max="15371" width="11.44140625" style="5" customWidth="1"/>
    <col min="15372" max="15372" width="13.88671875" style="5" customWidth="1"/>
    <col min="15373" max="15373" width="9.109375" style="5"/>
    <col min="15374" max="15374" width="19" style="5" bestFit="1" customWidth="1"/>
    <col min="15375" max="15623" width="9.109375" style="5"/>
    <col min="15624" max="15624" width="10.109375" style="5" bestFit="1" customWidth="1"/>
    <col min="15625" max="15625" width="9.109375" style="5"/>
    <col min="15626" max="15626" width="9.6640625" style="5" customWidth="1"/>
    <col min="15627" max="15627" width="11.44140625" style="5" customWidth="1"/>
    <col min="15628" max="15628" width="13.88671875" style="5" customWidth="1"/>
    <col min="15629" max="15629" width="9.109375" style="5"/>
    <col min="15630" max="15630" width="19" style="5" bestFit="1" customWidth="1"/>
    <col min="15631" max="15879" width="9.109375" style="5"/>
    <col min="15880" max="15880" width="10.109375" style="5" bestFit="1" customWidth="1"/>
    <col min="15881" max="15881" width="9.109375" style="5"/>
    <col min="15882" max="15882" width="9.6640625" style="5" customWidth="1"/>
    <col min="15883" max="15883" width="11.44140625" style="5" customWidth="1"/>
    <col min="15884" max="15884" width="13.88671875" style="5" customWidth="1"/>
    <col min="15885" max="15885" width="9.109375" style="5"/>
    <col min="15886" max="15886" width="19" style="5" bestFit="1" customWidth="1"/>
    <col min="15887" max="16135" width="9.109375" style="5"/>
    <col min="16136" max="16136" width="10.109375" style="5" bestFit="1" customWidth="1"/>
    <col min="16137" max="16137" width="9.109375" style="5"/>
    <col min="16138" max="16138" width="9.6640625" style="5" customWidth="1"/>
    <col min="16139" max="16139" width="11.44140625" style="5" customWidth="1"/>
    <col min="16140" max="16140" width="13.88671875" style="5" customWidth="1"/>
    <col min="16141" max="16141" width="9.109375" style="5"/>
    <col min="16142" max="16142" width="19" style="5" bestFit="1" customWidth="1"/>
    <col min="16143" max="16384" width="9.109375" style="5"/>
  </cols>
  <sheetData>
    <row r="1" spans="1:15" ht="21.75" customHeight="1" x14ac:dyDescent="0.2">
      <c r="A1" s="437"/>
      <c r="B1" s="438"/>
      <c r="C1" s="438"/>
      <c r="D1" s="438"/>
      <c r="E1" s="438"/>
      <c r="F1" s="438"/>
      <c r="G1" s="438"/>
      <c r="H1" s="438"/>
      <c r="I1" s="438"/>
      <c r="J1" s="438"/>
      <c r="K1" s="55" t="s">
        <v>116</v>
      </c>
      <c r="L1" s="56">
        <v>2016</v>
      </c>
    </row>
    <row r="2" spans="1:15" ht="24.75" customHeight="1" thickBot="1" x14ac:dyDescent="0.25">
      <c r="A2" s="439" t="s">
        <v>248</v>
      </c>
      <c r="B2" s="440"/>
      <c r="C2" s="440"/>
      <c r="D2" s="440"/>
      <c r="E2" s="440"/>
      <c r="F2" s="440"/>
      <c r="G2" s="440"/>
      <c r="H2" s="440"/>
      <c r="I2" s="440"/>
      <c r="J2" s="440"/>
      <c r="K2" s="440"/>
      <c r="L2" s="441"/>
    </row>
    <row r="3" spans="1:15" ht="13.5" customHeight="1" x14ac:dyDescent="0.2">
      <c r="A3" s="401" t="s">
        <v>249</v>
      </c>
      <c r="B3" s="402"/>
      <c r="C3" s="402"/>
      <c r="D3" s="402"/>
      <c r="E3" s="402"/>
      <c r="F3" s="402"/>
      <c r="G3" s="402"/>
      <c r="H3" s="402"/>
      <c r="I3" s="402"/>
      <c r="J3" s="402"/>
      <c r="K3" s="402"/>
      <c r="L3" s="403"/>
      <c r="M3" s="27"/>
    </row>
    <row r="4" spans="1:15" ht="15" customHeight="1" x14ac:dyDescent="0.2">
      <c r="A4" s="404" t="s">
        <v>119</v>
      </c>
      <c r="B4" s="405"/>
      <c r="C4" s="405"/>
      <c r="D4" s="405"/>
      <c r="E4" s="384">
        <f>$L$1 - 3</f>
        <v>2013</v>
      </c>
      <c r="F4" s="384"/>
      <c r="G4" s="384">
        <f>$L$1-2</f>
        <v>2014</v>
      </c>
      <c r="H4" s="384"/>
      <c r="I4" s="384">
        <f>$L$1-1</f>
        <v>2015</v>
      </c>
      <c r="J4" s="384"/>
      <c r="K4" s="406">
        <f>$L$1</f>
        <v>2016</v>
      </c>
      <c r="L4" s="407"/>
      <c r="M4" s="27"/>
      <c r="N4" s="6"/>
    </row>
    <row r="5" spans="1:15" ht="12.75" customHeight="1" x14ac:dyDescent="0.2">
      <c r="A5" s="393" t="s">
        <v>250</v>
      </c>
      <c r="B5" s="394"/>
      <c r="C5" s="394"/>
      <c r="D5" s="394"/>
      <c r="E5" s="434">
        <v>1</v>
      </c>
      <c r="F5" s="434"/>
      <c r="G5" s="434">
        <v>1</v>
      </c>
      <c r="H5" s="434"/>
      <c r="I5" s="434">
        <v>1</v>
      </c>
      <c r="J5" s="434"/>
      <c r="K5" s="428">
        <v>1</v>
      </c>
      <c r="L5" s="429"/>
    </row>
    <row r="6" spans="1:15" ht="12.75" customHeight="1" x14ac:dyDescent="0.2">
      <c r="A6" s="424" t="s">
        <v>251</v>
      </c>
      <c r="B6" s="425"/>
      <c r="C6" s="425"/>
      <c r="D6" s="425"/>
      <c r="E6" s="434">
        <v>3</v>
      </c>
      <c r="F6" s="434"/>
      <c r="G6" s="434">
        <v>3</v>
      </c>
      <c r="H6" s="434"/>
      <c r="I6" s="434">
        <v>3</v>
      </c>
      <c r="J6" s="434"/>
      <c r="K6" s="428">
        <v>3</v>
      </c>
      <c r="L6" s="429"/>
      <c r="N6" s="6"/>
    </row>
    <row r="7" spans="1:15" ht="12.75" x14ac:dyDescent="0.2">
      <c r="A7" s="424" t="s">
        <v>252</v>
      </c>
      <c r="B7" s="425"/>
      <c r="C7" s="425"/>
      <c r="D7" s="425"/>
      <c r="E7" s="434">
        <v>9</v>
      </c>
      <c r="F7" s="434"/>
      <c r="G7" s="434">
        <v>8</v>
      </c>
      <c r="H7" s="434"/>
      <c r="I7" s="434">
        <v>8</v>
      </c>
      <c r="J7" s="434"/>
      <c r="K7" s="428">
        <v>8</v>
      </c>
      <c r="L7" s="429"/>
    </row>
    <row r="8" spans="1:15" ht="12.75" x14ac:dyDescent="0.2">
      <c r="A8" s="430" t="s">
        <v>253</v>
      </c>
      <c r="B8" s="431"/>
      <c r="C8" s="431"/>
      <c r="D8" s="431"/>
      <c r="E8" s="435">
        <f>SUM(E5:F7)</f>
        <v>13</v>
      </c>
      <c r="F8" s="435"/>
      <c r="G8" s="435">
        <f>SUM(G5:H7)</f>
        <v>12</v>
      </c>
      <c r="H8" s="435"/>
      <c r="I8" s="435">
        <f>SUM(I5:J7)</f>
        <v>12</v>
      </c>
      <c r="J8" s="435"/>
      <c r="K8" s="435">
        <f>SUM(K5:L7)</f>
        <v>12</v>
      </c>
      <c r="L8" s="436"/>
    </row>
    <row r="9" spans="1:15" s="16" customFormat="1" ht="22.5" customHeight="1" x14ac:dyDescent="0.2">
      <c r="A9" s="418"/>
      <c r="B9" s="419"/>
      <c r="C9" s="419"/>
      <c r="D9" s="419"/>
      <c r="E9" s="419"/>
      <c r="F9" s="419"/>
      <c r="G9" s="419"/>
      <c r="H9" s="419"/>
      <c r="I9" s="419"/>
      <c r="J9" s="419"/>
      <c r="K9" s="419"/>
      <c r="L9" s="420"/>
    </row>
    <row r="10" spans="1:15" x14ac:dyDescent="0.25">
      <c r="A10" s="421" t="s">
        <v>254</v>
      </c>
      <c r="B10" s="422"/>
      <c r="C10" s="422"/>
      <c r="D10" s="422"/>
      <c r="E10" s="422"/>
      <c r="F10" s="422"/>
      <c r="G10" s="422"/>
      <c r="H10" s="422"/>
      <c r="I10" s="422"/>
      <c r="J10" s="422"/>
      <c r="K10" s="422"/>
      <c r="L10" s="423"/>
    </row>
    <row r="11" spans="1:15" ht="12.75" x14ac:dyDescent="0.2">
      <c r="A11" s="404" t="s">
        <v>119</v>
      </c>
      <c r="B11" s="405"/>
      <c r="C11" s="405"/>
      <c r="D11" s="405"/>
      <c r="E11" s="384">
        <f>$L$1 - 3</f>
        <v>2013</v>
      </c>
      <c r="F11" s="384"/>
      <c r="G11" s="384">
        <f>$L$1-2</f>
        <v>2014</v>
      </c>
      <c r="H11" s="384"/>
      <c r="I11" s="384">
        <f>$L$1-1</f>
        <v>2015</v>
      </c>
      <c r="J11" s="384"/>
      <c r="K11" s="406">
        <f>$L$1</f>
        <v>2016</v>
      </c>
      <c r="L11" s="407"/>
    </row>
    <row r="12" spans="1:15" ht="12.75" x14ac:dyDescent="0.2">
      <c r="A12" s="393" t="s">
        <v>250</v>
      </c>
      <c r="B12" s="394"/>
      <c r="C12" s="394"/>
      <c r="D12" s="394"/>
      <c r="E12" s="434">
        <v>55</v>
      </c>
      <c r="F12" s="434"/>
      <c r="G12" s="434">
        <v>56</v>
      </c>
      <c r="H12" s="434"/>
      <c r="I12" s="434">
        <v>57</v>
      </c>
      <c r="J12" s="434"/>
      <c r="K12" s="428">
        <v>58</v>
      </c>
      <c r="L12" s="429"/>
    </row>
    <row r="13" spans="1:15" ht="15" customHeight="1" x14ac:dyDescent="0.2">
      <c r="A13" s="424" t="s">
        <v>251</v>
      </c>
      <c r="B13" s="425"/>
      <c r="C13" s="425"/>
      <c r="D13" s="425"/>
      <c r="E13" s="426">
        <v>49.33</v>
      </c>
      <c r="F13" s="427"/>
      <c r="G13" s="426">
        <v>50.33</v>
      </c>
      <c r="H13" s="427"/>
      <c r="I13" s="426">
        <v>51.33</v>
      </c>
      <c r="J13" s="427"/>
      <c r="K13" s="428">
        <v>52.33</v>
      </c>
      <c r="L13" s="429"/>
    </row>
    <row r="14" spans="1:15" ht="15" customHeight="1" x14ac:dyDescent="0.2">
      <c r="A14" s="424" t="s">
        <v>252</v>
      </c>
      <c r="B14" s="425"/>
      <c r="C14" s="425"/>
      <c r="D14" s="425"/>
      <c r="E14" s="426">
        <v>46.89</v>
      </c>
      <c r="F14" s="427"/>
      <c r="G14" s="426">
        <v>46.87</v>
      </c>
      <c r="H14" s="427"/>
      <c r="I14" s="426">
        <v>47.87</v>
      </c>
      <c r="J14" s="427"/>
      <c r="K14" s="428">
        <v>48.87</v>
      </c>
      <c r="L14" s="429"/>
    </row>
    <row r="15" spans="1:15" x14ac:dyDescent="0.25">
      <c r="A15" s="430" t="s">
        <v>255</v>
      </c>
      <c r="B15" s="431"/>
      <c r="C15" s="431"/>
      <c r="D15" s="431"/>
      <c r="E15" s="432">
        <f>SUM(E12:F14)/3</f>
        <v>50.406666666666666</v>
      </c>
      <c r="F15" s="432"/>
      <c r="G15" s="432">
        <f>SUM(G12:H14)/3</f>
        <v>51.066666666666663</v>
      </c>
      <c r="H15" s="432"/>
      <c r="I15" s="432">
        <f>SUM(I12:J14)/3</f>
        <v>52.066666666666663</v>
      </c>
      <c r="J15" s="432"/>
      <c r="K15" s="432">
        <f>SUM(K12:L14)/3</f>
        <v>53.066666666666663</v>
      </c>
      <c r="L15" s="433"/>
      <c r="O15" s="47"/>
    </row>
    <row r="16" spans="1:15" ht="32.25" customHeight="1" x14ac:dyDescent="0.2">
      <c r="A16" s="418"/>
      <c r="B16" s="419"/>
      <c r="C16" s="419"/>
      <c r="D16" s="419"/>
      <c r="E16" s="419"/>
      <c r="F16" s="419"/>
      <c r="G16" s="419"/>
      <c r="H16" s="419"/>
      <c r="I16" s="419"/>
      <c r="J16" s="419"/>
      <c r="K16" s="419"/>
      <c r="L16" s="420"/>
    </row>
    <row r="17" spans="1:12" ht="12.75" x14ac:dyDescent="0.2">
      <c r="A17" s="421" t="s">
        <v>256</v>
      </c>
      <c r="B17" s="422"/>
      <c r="C17" s="422"/>
      <c r="D17" s="422"/>
      <c r="E17" s="422"/>
      <c r="F17" s="422"/>
      <c r="G17" s="422"/>
      <c r="H17" s="422"/>
      <c r="I17" s="422"/>
      <c r="J17" s="422"/>
      <c r="K17" s="422"/>
      <c r="L17" s="423"/>
    </row>
    <row r="18" spans="1:12" ht="12.75" x14ac:dyDescent="0.2">
      <c r="A18" s="404" t="s">
        <v>119</v>
      </c>
      <c r="B18" s="405"/>
      <c r="C18" s="405"/>
      <c r="D18" s="405"/>
      <c r="E18" s="384">
        <f>$L$1 - 3</f>
        <v>2013</v>
      </c>
      <c r="F18" s="384"/>
      <c r="G18" s="384">
        <f>$L$1-2</f>
        <v>2014</v>
      </c>
      <c r="H18" s="384"/>
      <c r="I18" s="384">
        <f>$L$1-1</f>
        <v>2015</v>
      </c>
      <c r="J18" s="384"/>
      <c r="K18" s="406">
        <f>$L$1</f>
        <v>2016</v>
      </c>
      <c r="L18" s="407"/>
    </row>
    <row r="19" spans="1:12" ht="12.75" x14ac:dyDescent="0.2">
      <c r="A19" s="393" t="s">
        <v>257</v>
      </c>
      <c r="B19" s="394"/>
      <c r="C19" s="394"/>
      <c r="D19" s="394"/>
      <c r="E19" s="414">
        <v>0.35699999999999998</v>
      </c>
      <c r="F19" s="415"/>
      <c r="G19" s="414">
        <v>0.41899999999999998</v>
      </c>
      <c r="H19" s="415"/>
      <c r="I19" s="414">
        <v>0.47810000000000002</v>
      </c>
      <c r="J19" s="415"/>
      <c r="K19" s="408">
        <v>0.44269999999999998</v>
      </c>
      <c r="L19" s="409"/>
    </row>
    <row r="20" spans="1:12" ht="13.5" thickBot="1" x14ac:dyDescent="0.25">
      <c r="A20" s="410" t="s">
        <v>258</v>
      </c>
      <c r="B20" s="411"/>
      <c r="C20" s="411"/>
      <c r="D20" s="411"/>
      <c r="E20" s="416">
        <v>5.45E-2</v>
      </c>
      <c r="F20" s="417"/>
      <c r="G20" s="416">
        <v>0.1082</v>
      </c>
      <c r="H20" s="417"/>
      <c r="I20" s="416">
        <v>0.12180000000000001</v>
      </c>
      <c r="J20" s="417"/>
      <c r="K20" s="412">
        <v>0.1</v>
      </c>
      <c r="L20" s="413"/>
    </row>
    <row r="21" spans="1:12" ht="12.75" x14ac:dyDescent="0.2">
      <c r="A21" s="52"/>
      <c r="B21" s="53"/>
      <c r="C21" s="53"/>
      <c r="D21" s="53"/>
      <c r="E21" s="53"/>
      <c r="F21" s="53"/>
      <c r="G21" s="53"/>
      <c r="H21" s="53"/>
      <c r="I21" s="53"/>
      <c r="J21" s="53"/>
      <c r="K21" s="53"/>
      <c r="L21" s="54"/>
    </row>
    <row r="22" spans="1:12" ht="12.75" x14ac:dyDescent="0.2">
      <c r="A22" s="399"/>
      <c r="B22" s="338"/>
      <c r="C22" s="338"/>
      <c r="D22" s="338"/>
      <c r="E22" s="338"/>
      <c r="F22" s="338"/>
      <c r="G22" s="338"/>
      <c r="H22" s="338"/>
      <c r="I22" s="338"/>
      <c r="J22" s="338"/>
      <c r="K22" s="338"/>
      <c r="L22" s="400"/>
    </row>
    <row r="23" spans="1:12" ht="12.75" x14ac:dyDescent="0.2">
      <c r="A23" s="52"/>
      <c r="B23" s="53"/>
      <c r="C23" s="53"/>
      <c r="D23" s="53"/>
      <c r="E23" s="53"/>
      <c r="F23" s="53"/>
      <c r="G23" s="53"/>
      <c r="H23" s="53"/>
      <c r="I23" s="53"/>
      <c r="J23" s="53"/>
      <c r="K23" s="53"/>
      <c r="L23" s="54"/>
    </row>
    <row r="24" spans="1:12" ht="13.5" thickBot="1" x14ac:dyDescent="0.25">
      <c r="A24" s="52"/>
      <c r="B24" s="53"/>
      <c r="C24" s="53"/>
      <c r="D24" s="53"/>
      <c r="E24" s="53"/>
      <c r="F24" s="53"/>
      <c r="G24" s="53"/>
      <c r="H24" s="53"/>
      <c r="I24" s="53"/>
      <c r="J24" s="53"/>
      <c r="K24" s="53"/>
      <c r="L24" s="54"/>
    </row>
    <row r="25" spans="1:12" ht="12.75" x14ac:dyDescent="0.2">
      <c r="A25" s="401" t="s">
        <v>259</v>
      </c>
      <c r="B25" s="402"/>
      <c r="C25" s="402"/>
      <c r="D25" s="402"/>
      <c r="E25" s="402"/>
      <c r="F25" s="402"/>
      <c r="G25" s="402"/>
      <c r="H25" s="402"/>
      <c r="I25" s="402"/>
      <c r="J25" s="402"/>
      <c r="K25" s="402"/>
      <c r="L25" s="403"/>
    </row>
    <row r="26" spans="1:12" ht="12.75" x14ac:dyDescent="0.2">
      <c r="A26" s="404" t="s">
        <v>119</v>
      </c>
      <c r="B26" s="405"/>
      <c r="C26" s="405"/>
      <c r="D26" s="405"/>
      <c r="E26" s="384">
        <f>$L$1 - 3</f>
        <v>2013</v>
      </c>
      <c r="F26" s="384"/>
      <c r="G26" s="384">
        <f>$L$1-2</f>
        <v>2014</v>
      </c>
      <c r="H26" s="384"/>
      <c r="I26" s="384">
        <f>$L$1-1</f>
        <v>2015</v>
      </c>
      <c r="J26" s="384"/>
      <c r="K26" s="406">
        <f>$L$1</f>
        <v>2016</v>
      </c>
      <c r="L26" s="407"/>
    </row>
    <row r="27" spans="1:12" ht="12.75" customHeight="1" x14ac:dyDescent="0.2">
      <c r="A27" s="393" t="s">
        <v>260</v>
      </c>
      <c r="B27" s="394"/>
      <c r="C27" s="394"/>
      <c r="D27" s="394"/>
      <c r="E27" s="397">
        <v>481713</v>
      </c>
      <c r="F27" s="397"/>
      <c r="G27" s="397">
        <v>459252.62</v>
      </c>
      <c r="H27" s="397"/>
      <c r="I27" s="397">
        <v>450696.04</v>
      </c>
      <c r="J27" s="397"/>
      <c r="K27" s="395">
        <v>470573</v>
      </c>
      <c r="L27" s="396"/>
    </row>
    <row r="28" spans="1:12" ht="12.75" customHeight="1" x14ac:dyDescent="0.2">
      <c r="A28" s="393" t="s">
        <v>261</v>
      </c>
      <c r="B28" s="394"/>
      <c r="C28" s="394"/>
      <c r="D28" s="394"/>
      <c r="E28" s="397">
        <v>2700</v>
      </c>
      <c r="F28" s="397"/>
      <c r="G28" s="397">
        <v>2700</v>
      </c>
      <c r="H28" s="397"/>
      <c r="I28" s="397">
        <v>2700</v>
      </c>
      <c r="J28" s="397"/>
      <c r="K28" s="395">
        <v>2700</v>
      </c>
      <c r="L28" s="396"/>
    </row>
    <row r="29" spans="1:12" ht="12.75" customHeight="1" thickBot="1" x14ac:dyDescent="0.25">
      <c r="A29" s="386" t="s">
        <v>262</v>
      </c>
      <c r="B29" s="387"/>
      <c r="C29" s="387"/>
      <c r="D29" s="387"/>
      <c r="E29" s="398">
        <v>982.33</v>
      </c>
      <c r="F29" s="398"/>
      <c r="G29" s="398">
        <v>1504.6</v>
      </c>
      <c r="H29" s="398"/>
      <c r="I29" s="398">
        <v>1644</v>
      </c>
      <c r="J29" s="398"/>
      <c r="K29" s="388">
        <v>1944</v>
      </c>
      <c r="L29" s="389"/>
    </row>
    <row r="30" spans="1:12" ht="12.75" x14ac:dyDescent="0.2">
      <c r="A30" s="52"/>
      <c r="B30" s="53"/>
      <c r="C30" s="53"/>
      <c r="D30" s="53"/>
      <c r="E30" s="53"/>
      <c r="F30" s="53"/>
      <c r="G30" s="53"/>
      <c r="H30" s="53"/>
      <c r="I30" s="53"/>
      <c r="J30" s="53"/>
      <c r="K30" s="53"/>
      <c r="L30" s="54"/>
    </row>
    <row r="31" spans="1:12" ht="13.5" thickBot="1" x14ac:dyDescent="0.25">
      <c r="A31" s="52"/>
      <c r="B31" s="53"/>
      <c r="C31" s="53"/>
      <c r="D31" s="53"/>
      <c r="E31" s="53"/>
      <c r="F31" s="53"/>
      <c r="G31" s="53"/>
      <c r="H31" s="53"/>
      <c r="I31" s="53"/>
      <c r="J31" s="53"/>
      <c r="K31" s="53"/>
      <c r="L31" s="54"/>
    </row>
    <row r="32" spans="1:12" ht="12.75" x14ac:dyDescent="0.2">
      <c r="A32" s="390" t="s">
        <v>263</v>
      </c>
      <c r="B32" s="391"/>
      <c r="C32" s="391"/>
      <c r="D32" s="391"/>
      <c r="E32" s="391"/>
      <c r="F32" s="391"/>
      <c r="G32" s="391"/>
      <c r="H32" s="391"/>
      <c r="I32" s="391"/>
      <c r="J32" s="391"/>
      <c r="K32" s="391"/>
      <c r="L32" s="392"/>
    </row>
    <row r="33" spans="1:13" ht="12.75" x14ac:dyDescent="0.2">
      <c r="A33" s="381" t="s">
        <v>119</v>
      </c>
      <c r="B33" s="382"/>
      <c r="C33" s="382"/>
      <c r="D33" s="383"/>
      <c r="E33" s="384">
        <f>$L$1-3</f>
        <v>2013</v>
      </c>
      <c r="F33" s="384"/>
      <c r="G33" s="384">
        <f>$L$1-2</f>
        <v>2014</v>
      </c>
      <c r="H33" s="384"/>
      <c r="I33" s="384">
        <f>$L$1-1</f>
        <v>2015</v>
      </c>
      <c r="J33" s="384"/>
      <c r="K33" s="384">
        <f>$L$1</f>
        <v>2016</v>
      </c>
      <c r="L33" s="385"/>
    </row>
    <row r="34" spans="1:13" ht="12.75" customHeight="1" x14ac:dyDescent="0.25">
      <c r="A34" s="354" t="s">
        <v>264</v>
      </c>
      <c r="B34" s="355"/>
      <c r="C34" s="355"/>
      <c r="D34" s="356"/>
      <c r="E34" s="342">
        <v>0.25725721028851517</v>
      </c>
      <c r="F34" s="342"/>
      <c r="G34" s="342">
        <v>0.3013047390704835</v>
      </c>
      <c r="H34" s="342"/>
      <c r="I34" s="342">
        <v>0.30233231667984983</v>
      </c>
      <c r="J34" s="342"/>
      <c r="K34" s="363">
        <v>0.27276973036709096</v>
      </c>
      <c r="L34" s="345"/>
    </row>
    <row r="35" spans="1:13" ht="12.75" customHeight="1" x14ac:dyDescent="0.25">
      <c r="A35" s="348" t="s">
        <v>225</v>
      </c>
      <c r="B35" s="349"/>
      <c r="C35" s="349"/>
      <c r="D35" s="350"/>
      <c r="E35" s="342"/>
      <c r="F35" s="342"/>
      <c r="G35" s="342"/>
      <c r="H35" s="342"/>
      <c r="I35" s="342"/>
      <c r="J35" s="342"/>
      <c r="K35" s="363"/>
      <c r="L35" s="345"/>
    </row>
    <row r="36" spans="1:13" ht="12.75" customHeight="1" x14ac:dyDescent="0.25">
      <c r="A36" s="360" t="s">
        <v>265</v>
      </c>
      <c r="B36" s="361"/>
      <c r="C36" s="361"/>
      <c r="D36" s="362"/>
      <c r="E36" s="342"/>
      <c r="F36" s="342"/>
      <c r="G36" s="342"/>
      <c r="H36" s="342"/>
      <c r="I36" s="342"/>
      <c r="J36" s="342"/>
      <c r="K36" s="363"/>
      <c r="L36" s="345"/>
    </row>
    <row r="37" spans="1:13" ht="12.75" customHeight="1" x14ac:dyDescent="0.25">
      <c r="A37" s="354" t="s">
        <v>266</v>
      </c>
      <c r="B37" s="355"/>
      <c r="C37" s="355"/>
      <c r="D37" s="356"/>
      <c r="E37" s="377">
        <f>E27/E8</f>
        <v>37054.846153846156</v>
      </c>
      <c r="F37" s="378"/>
      <c r="G37" s="377">
        <f>G27/G8</f>
        <v>38271.051666666666</v>
      </c>
      <c r="H37" s="378"/>
      <c r="I37" s="377">
        <f>I27/I8</f>
        <v>37558.003333333334</v>
      </c>
      <c r="J37" s="378"/>
      <c r="K37" s="368">
        <f>K27/K8</f>
        <v>39214.416666666664</v>
      </c>
      <c r="L37" s="369"/>
    </row>
    <row r="38" spans="1:13" ht="12.75" customHeight="1" x14ac:dyDescent="0.25">
      <c r="A38" s="348" t="s">
        <v>225</v>
      </c>
      <c r="B38" s="349"/>
      <c r="C38" s="349"/>
      <c r="D38" s="350"/>
      <c r="E38" s="379"/>
      <c r="F38" s="380"/>
      <c r="G38" s="379"/>
      <c r="H38" s="380"/>
      <c r="I38" s="379"/>
      <c r="J38" s="380"/>
      <c r="K38" s="370"/>
      <c r="L38" s="371"/>
    </row>
    <row r="39" spans="1:13" ht="12.75" customHeight="1" x14ac:dyDescent="0.25">
      <c r="A39" s="360" t="s">
        <v>267</v>
      </c>
      <c r="B39" s="361"/>
      <c r="C39" s="361"/>
      <c r="D39" s="362"/>
      <c r="E39" s="379"/>
      <c r="F39" s="380"/>
      <c r="G39" s="379"/>
      <c r="H39" s="380"/>
      <c r="I39" s="379"/>
      <c r="J39" s="380"/>
      <c r="K39" s="370"/>
      <c r="L39" s="371"/>
    </row>
    <row r="40" spans="1:13" ht="12.75" customHeight="1" x14ac:dyDescent="0.25">
      <c r="A40" s="339" t="s">
        <v>268</v>
      </c>
      <c r="B40" s="340"/>
      <c r="C40" s="340"/>
      <c r="D40" s="341"/>
      <c r="E40" s="365">
        <v>195.18287711124054</v>
      </c>
      <c r="F40" s="366"/>
      <c r="G40" s="365">
        <v>182.06966887417218</v>
      </c>
      <c r="H40" s="366"/>
      <c r="I40" s="365">
        <v>174.34281846679966</v>
      </c>
      <c r="J40" s="366"/>
      <c r="K40" s="368">
        <f>K27/Caratteristiche!M5</f>
        <v>175.1295124674358</v>
      </c>
      <c r="L40" s="369"/>
    </row>
    <row r="41" spans="1:13" ht="12.75" customHeight="1" x14ac:dyDescent="0.25">
      <c r="A41" s="348" t="s">
        <v>225</v>
      </c>
      <c r="B41" s="349"/>
      <c r="C41" s="349"/>
      <c r="D41" s="350"/>
      <c r="E41" s="367"/>
      <c r="F41" s="357"/>
      <c r="G41" s="367"/>
      <c r="H41" s="357"/>
      <c r="I41" s="367"/>
      <c r="J41" s="357"/>
      <c r="K41" s="370"/>
      <c r="L41" s="371"/>
    </row>
    <row r="42" spans="1:13" ht="13.5" customHeight="1" x14ac:dyDescent="0.25">
      <c r="A42" s="360" t="s">
        <v>118</v>
      </c>
      <c r="B42" s="361"/>
      <c r="C42" s="361"/>
      <c r="D42" s="362"/>
      <c r="E42" s="367"/>
      <c r="F42" s="357"/>
      <c r="G42" s="367"/>
      <c r="H42" s="357"/>
      <c r="I42" s="367"/>
      <c r="J42" s="357"/>
      <c r="K42" s="370"/>
      <c r="L42" s="371"/>
    </row>
    <row r="43" spans="1:13" ht="12.75" customHeight="1" x14ac:dyDescent="0.25">
      <c r="A43" s="339" t="s">
        <v>269</v>
      </c>
      <c r="B43" s="340"/>
      <c r="C43" s="340"/>
      <c r="D43" s="341"/>
      <c r="E43" s="372">
        <v>210.28781383955911</v>
      </c>
      <c r="F43" s="372"/>
      <c r="G43" s="372">
        <v>228.78787878787878</v>
      </c>
      <c r="H43" s="372"/>
      <c r="I43" s="372">
        <v>233.62183754993342</v>
      </c>
      <c r="J43" s="372"/>
      <c r="K43" s="373">
        <f>Caratteristiche!M5/Organizzazione!K8</f>
        <v>223.91666666666666</v>
      </c>
      <c r="L43" s="374"/>
    </row>
    <row r="44" spans="1:13" ht="12.75" customHeight="1" x14ac:dyDescent="0.25">
      <c r="A44" s="348" t="s">
        <v>118</v>
      </c>
      <c r="B44" s="349"/>
      <c r="C44" s="349"/>
      <c r="D44" s="350"/>
      <c r="E44" s="372"/>
      <c r="F44" s="372"/>
      <c r="G44" s="372"/>
      <c r="H44" s="372"/>
      <c r="I44" s="372"/>
      <c r="J44" s="372"/>
      <c r="K44" s="375"/>
      <c r="L44" s="376"/>
      <c r="M44" s="57"/>
    </row>
    <row r="45" spans="1:13" ht="12.75" customHeight="1" x14ac:dyDescent="0.25">
      <c r="A45" s="360" t="s">
        <v>267</v>
      </c>
      <c r="B45" s="361"/>
      <c r="C45" s="361"/>
      <c r="D45" s="362"/>
      <c r="E45" s="372"/>
      <c r="F45" s="372"/>
      <c r="G45" s="372"/>
      <c r="H45" s="372"/>
      <c r="I45" s="372"/>
      <c r="J45" s="372"/>
      <c r="K45" s="375"/>
      <c r="L45" s="376"/>
    </row>
    <row r="46" spans="1:13" ht="12.75" customHeight="1" x14ac:dyDescent="0.25">
      <c r="A46" s="354" t="s">
        <v>270</v>
      </c>
      <c r="B46" s="355"/>
      <c r="C46" s="355"/>
      <c r="D46" s="356"/>
      <c r="E46" s="342">
        <f>E5/E8</f>
        <v>7.6923076923076927E-2</v>
      </c>
      <c r="F46" s="342"/>
      <c r="G46" s="342">
        <f>G5/G8</f>
        <v>8.3333333333333329E-2</v>
      </c>
      <c r="H46" s="342"/>
      <c r="I46" s="342">
        <f>I5/I8</f>
        <v>8.3333333333333329E-2</v>
      </c>
      <c r="J46" s="342"/>
      <c r="K46" s="363">
        <f>K5/K8</f>
        <v>8.3333333333333329E-2</v>
      </c>
      <c r="L46" s="345"/>
    </row>
    <row r="47" spans="1:13" ht="12.75" customHeight="1" x14ac:dyDescent="0.25">
      <c r="A47" s="348" t="s">
        <v>271</v>
      </c>
      <c r="B47" s="349"/>
      <c r="C47" s="349"/>
      <c r="D47" s="350"/>
      <c r="E47" s="342"/>
      <c r="F47" s="342"/>
      <c r="G47" s="342"/>
      <c r="H47" s="342"/>
      <c r="I47" s="342"/>
      <c r="J47" s="342"/>
      <c r="K47" s="363"/>
      <c r="L47" s="345"/>
    </row>
    <row r="48" spans="1:13" ht="12.75" customHeight="1" x14ac:dyDescent="0.25">
      <c r="A48" s="360" t="s">
        <v>267</v>
      </c>
      <c r="B48" s="361"/>
      <c r="C48" s="361"/>
      <c r="D48" s="362"/>
      <c r="E48" s="342"/>
      <c r="F48" s="342"/>
      <c r="G48" s="342"/>
      <c r="H48" s="342"/>
      <c r="I48" s="342"/>
      <c r="J48" s="342"/>
      <c r="K48" s="363"/>
      <c r="L48" s="345"/>
    </row>
    <row r="49" spans="1:12" ht="12.75" customHeight="1" x14ac:dyDescent="0.25">
      <c r="A49" s="339" t="s">
        <v>272</v>
      </c>
      <c r="B49" s="340"/>
      <c r="C49" s="340"/>
      <c r="D49" s="341"/>
      <c r="E49" s="342">
        <f>E6/E8</f>
        <v>0.23076923076923078</v>
      </c>
      <c r="F49" s="342"/>
      <c r="G49" s="342">
        <f>G6/G8</f>
        <v>0.25</v>
      </c>
      <c r="H49" s="342"/>
      <c r="I49" s="342">
        <f>I6/I8</f>
        <v>0.25</v>
      </c>
      <c r="J49" s="342"/>
      <c r="K49" s="363">
        <f>K6/K8</f>
        <v>0.25</v>
      </c>
      <c r="L49" s="345"/>
    </row>
    <row r="50" spans="1:12" ht="12.75" customHeight="1" x14ac:dyDescent="0.25">
      <c r="A50" s="348" t="s">
        <v>273</v>
      </c>
      <c r="B50" s="349"/>
      <c r="C50" s="349"/>
      <c r="D50" s="350"/>
      <c r="E50" s="342"/>
      <c r="F50" s="342"/>
      <c r="G50" s="342"/>
      <c r="H50" s="342"/>
      <c r="I50" s="342"/>
      <c r="J50" s="342"/>
      <c r="K50" s="363"/>
      <c r="L50" s="345"/>
    </row>
    <row r="51" spans="1:12" ht="13.5" customHeight="1" x14ac:dyDescent="0.25">
      <c r="A51" s="364" t="s">
        <v>267</v>
      </c>
      <c r="B51" s="349"/>
      <c r="C51" s="349"/>
      <c r="D51" s="350"/>
      <c r="E51" s="342"/>
      <c r="F51" s="342"/>
      <c r="G51" s="342"/>
      <c r="H51" s="342"/>
      <c r="I51" s="342"/>
      <c r="J51" s="342"/>
      <c r="K51" s="363"/>
      <c r="L51" s="345"/>
    </row>
    <row r="52" spans="1:12" ht="13.2" customHeight="1" x14ac:dyDescent="0.25">
      <c r="A52" s="354" t="s">
        <v>274</v>
      </c>
      <c r="B52" s="355"/>
      <c r="C52" s="355"/>
      <c r="D52" s="356"/>
      <c r="E52" s="342">
        <f>E29/E28</f>
        <v>0.36382592592592594</v>
      </c>
      <c r="F52" s="342"/>
      <c r="G52" s="342">
        <f>G29/G28</f>
        <v>0.55725925925925923</v>
      </c>
      <c r="H52" s="342"/>
      <c r="I52" s="342">
        <f>I29/I28</f>
        <v>0.60888888888888892</v>
      </c>
      <c r="J52" s="342"/>
      <c r="K52" s="344">
        <f>K29/K28</f>
        <v>0.72</v>
      </c>
      <c r="L52" s="345"/>
    </row>
    <row r="53" spans="1:12" ht="13.2" customHeight="1" x14ac:dyDescent="0.25">
      <c r="A53" s="348" t="s">
        <v>275</v>
      </c>
      <c r="B53" s="349"/>
      <c r="C53" s="349"/>
      <c r="D53" s="350"/>
      <c r="E53" s="342"/>
      <c r="F53" s="342"/>
      <c r="G53" s="342"/>
      <c r="H53" s="342"/>
      <c r="I53" s="342"/>
      <c r="J53" s="342"/>
      <c r="K53" s="344"/>
      <c r="L53" s="345"/>
    </row>
    <row r="54" spans="1:12" ht="13.2" customHeight="1" x14ac:dyDescent="0.25">
      <c r="A54" s="360" t="s">
        <v>276</v>
      </c>
      <c r="B54" s="361"/>
      <c r="C54" s="361"/>
      <c r="D54" s="362"/>
      <c r="E54" s="342"/>
      <c r="F54" s="342"/>
      <c r="G54" s="342"/>
      <c r="H54" s="342"/>
      <c r="I54" s="342"/>
      <c r="J54" s="342"/>
      <c r="K54" s="344"/>
      <c r="L54" s="345"/>
    </row>
    <row r="55" spans="1:12" ht="13.2" customHeight="1" x14ac:dyDescent="0.25">
      <c r="A55" s="354" t="s">
        <v>277</v>
      </c>
      <c r="B55" s="355"/>
      <c r="C55" s="355"/>
      <c r="D55" s="356"/>
      <c r="E55" s="357">
        <f>E29/E8</f>
        <v>75.563846153846157</v>
      </c>
      <c r="F55" s="357"/>
      <c r="G55" s="357">
        <f>G29/G8</f>
        <v>125.38333333333333</v>
      </c>
      <c r="H55" s="357"/>
      <c r="I55" s="357">
        <f>I29/I8</f>
        <v>137</v>
      </c>
      <c r="J55" s="357"/>
      <c r="K55" s="358">
        <f>K29/K8</f>
        <v>162</v>
      </c>
      <c r="L55" s="359"/>
    </row>
    <row r="56" spans="1:12" ht="13.2" customHeight="1" x14ac:dyDescent="0.25">
      <c r="A56" s="348" t="s">
        <v>278</v>
      </c>
      <c r="B56" s="349"/>
      <c r="C56" s="349"/>
      <c r="D56" s="350"/>
      <c r="E56" s="357"/>
      <c r="F56" s="357"/>
      <c r="G56" s="357"/>
      <c r="H56" s="357"/>
      <c r="I56" s="357"/>
      <c r="J56" s="357"/>
      <c r="K56" s="358"/>
      <c r="L56" s="359"/>
    </row>
    <row r="57" spans="1:12" ht="13.2" customHeight="1" x14ac:dyDescent="0.25">
      <c r="A57" s="360" t="s">
        <v>267</v>
      </c>
      <c r="B57" s="361"/>
      <c r="C57" s="361"/>
      <c r="D57" s="362"/>
      <c r="E57" s="357"/>
      <c r="F57" s="357"/>
      <c r="G57" s="357"/>
      <c r="H57" s="357"/>
      <c r="I57" s="357"/>
      <c r="J57" s="357"/>
      <c r="K57" s="358"/>
      <c r="L57" s="359"/>
    </row>
    <row r="58" spans="1:12" ht="13.2" customHeight="1" x14ac:dyDescent="0.25">
      <c r="A58" s="339" t="s">
        <v>279</v>
      </c>
      <c r="B58" s="340"/>
      <c r="C58" s="340"/>
      <c r="D58" s="341"/>
      <c r="E58" s="342">
        <f>E29/E27</f>
        <v>2.0392432838640434E-3</v>
      </c>
      <c r="F58" s="342"/>
      <c r="G58" s="342">
        <f>G29/G27</f>
        <v>3.2761925234090117E-3</v>
      </c>
      <c r="H58" s="342"/>
      <c r="I58" s="342">
        <f>I29/I27</f>
        <v>3.6476912466326529E-3</v>
      </c>
      <c r="J58" s="342"/>
      <c r="K58" s="344">
        <f>K29/K27</f>
        <v>4.1311337454550089E-3</v>
      </c>
      <c r="L58" s="345"/>
    </row>
    <row r="59" spans="1:12" ht="13.2" customHeight="1" x14ac:dyDescent="0.25">
      <c r="A59" s="348" t="s">
        <v>278</v>
      </c>
      <c r="B59" s="349"/>
      <c r="C59" s="349"/>
      <c r="D59" s="350"/>
      <c r="E59" s="342"/>
      <c r="F59" s="342"/>
      <c r="G59" s="342"/>
      <c r="H59" s="342"/>
      <c r="I59" s="342"/>
      <c r="J59" s="342"/>
      <c r="K59" s="344"/>
      <c r="L59" s="345"/>
    </row>
    <row r="60" spans="1:12" ht="13.95" customHeight="1" thickBot="1" x14ac:dyDescent="0.3">
      <c r="A60" s="351" t="s">
        <v>225</v>
      </c>
      <c r="B60" s="352"/>
      <c r="C60" s="352"/>
      <c r="D60" s="353"/>
      <c r="E60" s="343"/>
      <c r="F60" s="343"/>
      <c r="G60" s="343"/>
      <c r="H60" s="343"/>
      <c r="I60" s="343"/>
      <c r="J60" s="343"/>
      <c r="K60" s="346"/>
      <c r="L60" s="347"/>
    </row>
    <row r="63" spans="1:12" x14ac:dyDescent="0.25">
      <c r="A63" s="338"/>
      <c r="B63" s="338"/>
      <c r="C63" s="338"/>
      <c r="D63" s="338"/>
      <c r="E63" s="338"/>
      <c r="F63" s="338"/>
      <c r="G63" s="338"/>
      <c r="H63" s="338"/>
      <c r="I63" s="338"/>
      <c r="J63" s="338"/>
      <c r="K63" s="338"/>
      <c r="L63" s="338"/>
    </row>
  </sheetData>
  <mergeCells count="164">
    <mergeCell ref="A6:D6"/>
    <mergeCell ref="E6:F6"/>
    <mergeCell ref="G6:H6"/>
    <mergeCell ref="I6:J6"/>
    <mergeCell ref="K6:L6"/>
    <mergeCell ref="A1:J1"/>
    <mergeCell ref="A2:L2"/>
    <mergeCell ref="A3:L3"/>
    <mergeCell ref="A4:D4"/>
    <mergeCell ref="E4:F4"/>
    <mergeCell ref="G4:H4"/>
    <mergeCell ref="I4:J4"/>
    <mergeCell ref="K4:L4"/>
    <mergeCell ref="A5:D5"/>
    <mergeCell ref="E5:F5"/>
    <mergeCell ref="G5:H5"/>
    <mergeCell ref="I5:J5"/>
    <mergeCell ref="K5:L5"/>
    <mergeCell ref="A9:L9"/>
    <mergeCell ref="A10:L10"/>
    <mergeCell ref="A11:D11"/>
    <mergeCell ref="E11:F11"/>
    <mergeCell ref="G11:H11"/>
    <mergeCell ref="I11:J11"/>
    <mergeCell ref="K11:L11"/>
    <mergeCell ref="A7:D7"/>
    <mergeCell ref="E7:F7"/>
    <mergeCell ref="G7:H7"/>
    <mergeCell ref="I7:J7"/>
    <mergeCell ref="K7:L7"/>
    <mergeCell ref="A8:D8"/>
    <mergeCell ref="E8:F8"/>
    <mergeCell ref="G8:H8"/>
    <mergeCell ref="I8:J8"/>
    <mergeCell ref="K8:L8"/>
    <mergeCell ref="A12:D12"/>
    <mergeCell ref="E12:F12"/>
    <mergeCell ref="G12:H12"/>
    <mergeCell ref="I12:J12"/>
    <mergeCell ref="K12:L12"/>
    <mergeCell ref="A13:D13"/>
    <mergeCell ref="E13:F13"/>
    <mergeCell ref="G13:H13"/>
    <mergeCell ref="I13:J13"/>
    <mergeCell ref="K13:L13"/>
    <mergeCell ref="A16:L16"/>
    <mergeCell ref="A17:L17"/>
    <mergeCell ref="A18:D18"/>
    <mergeCell ref="E18:F18"/>
    <mergeCell ref="G18:H18"/>
    <mergeCell ref="I18:J18"/>
    <mergeCell ref="K18:L18"/>
    <mergeCell ref="A14:D14"/>
    <mergeCell ref="E14:F14"/>
    <mergeCell ref="G14:H14"/>
    <mergeCell ref="I14:J14"/>
    <mergeCell ref="K14:L14"/>
    <mergeCell ref="A15:D15"/>
    <mergeCell ref="E15:F15"/>
    <mergeCell ref="G15:H15"/>
    <mergeCell ref="I15:J15"/>
    <mergeCell ref="K15:L15"/>
    <mergeCell ref="A22:L22"/>
    <mergeCell ref="A25:L25"/>
    <mergeCell ref="A26:D26"/>
    <mergeCell ref="E26:F26"/>
    <mergeCell ref="G26:H26"/>
    <mergeCell ref="I26:J26"/>
    <mergeCell ref="K26:L26"/>
    <mergeCell ref="A19:D19"/>
    <mergeCell ref="K19:L19"/>
    <mergeCell ref="A20:D20"/>
    <mergeCell ref="K20:L20"/>
    <mergeCell ref="I19:J19"/>
    <mergeCell ref="G19:H19"/>
    <mergeCell ref="E19:F19"/>
    <mergeCell ref="G20:H20"/>
    <mergeCell ref="I20:J20"/>
    <mergeCell ref="E20:F20"/>
    <mergeCell ref="A29:D29"/>
    <mergeCell ref="K29:L29"/>
    <mergeCell ref="A32:L32"/>
    <mergeCell ref="A35:D35"/>
    <mergeCell ref="A36:D36"/>
    <mergeCell ref="A27:D27"/>
    <mergeCell ref="K27:L27"/>
    <mergeCell ref="A28:D28"/>
    <mergeCell ref="K28:L28"/>
    <mergeCell ref="I28:J28"/>
    <mergeCell ref="G28:H28"/>
    <mergeCell ref="E28:F28"/>
    <mergeCell ref="I29:J29"/>
    <mergeCell ref="G29:H29"/>
    <mergeCell ref="E29:F29"/>
    <mergeCell ref="I27:J27"/>
    <mergeCell ref="E27:F27"/>
    <mergeCell ref="G27:H27"/>
    <mergeCell ref="A37:D37"/>
    <mergeCell ref="E37:F39"/>
    <mergeCell ref="G37:H39"/>
    <mergeCell ref="I37:J39"/>
    <mergeCell ref="A33:D33"/>
    <mergeCell ref="E33:F33"/>
    <mergeCell ref="G33:H33"/>
    <mergeCell ref="I33:J33"/>
    <mergeCell ref="K37:L39"/>
    <mergeCell ref="A38:D38"/>
    <mergeCell ref="A39:D39"/>
    <mergeCell ref="K33:L33"/>
    <mergeCell ref="A34:D34"/>
    <mergeCell ref="E34:F36"/>
    <mergeCell ref="G34:H36"/>
    <mergeCell ref="I34:J36"/>
    <mergeCell ref="K34:L36"/>
    <mergeCell ref="A40:D40"/>
    <mergeCell ref="E40:F42"/>
    <mergeCell ref="G40:H42"/>
    <mergeCell ref="I40:J42"/>
    <mergeCell ref="K40:L42"/>
    <mergeCell ref="A41:D41"/>
    <mergeCell ref="A42:D42"/>
    <mergeCell ref="A46:D46"/>
    <mergeCell ref="E46:F48"/>
    <mergeCell ref="G46:H48"/>
    <mergeCell ref="I46:J48"/>
    <mergeCell ref="K46:L48"/>
    <mergeCell ref="A47:D47"/>
    <mergeCell ref="A48:D48"/>
    <mergeCell ref="A43:D43"/>
    <mergeCell ref="E43:F45"/>
    <mergeCell ref="G43:H45"/>
    <mergeCell ref="I43:J45"/>
    <mergeCell ref="K43:L45"/>
    <mergeCell ref="A44:D44"/>
    <mergeCell ref="A45:D45"/>
    <mergeCell ref="A52:D52"/>
    <mergeCell ref="E52:F54"/>
    <mergeCell ref="G52:H54"/>
    <mergeCell ref="I52:J54"/>
    <mergeCell ref="K52:L54"/>
    <mergeCell ref="A53:D53"/>
    <mergeCell ref="A54:D54"/>
    <mergeCell ref="A49:D49"/>
    <mergeCell ref="E49:F51"/>
    <mergeCell ref="G49:H51"/>
    <mergeCell ref="I49:J51"/>
    <mergeCell ref="K49:L51"/>
    <mergeCell ref="A50:D50"/>
    <mergeCell ref="A51:D51"/>
    <mergeCell ref="A63:L63"/>
    <mergeCell ref="A58:D58"/>
    <mergeCell ref="E58:F60"/>
    <mergeCell ref="G58:H60"/>
    <mergeCell ref="I58:J60"/>
    <mergeCell ref="K58:L60"/>
    <mergeCell ref="A59:D59"/>
    <mergeCell ref="A60:D60"/>
    <mergeCell ref="A55:D55"/>
    <mergeCell ref="E55:F57"/>
    <mergeCell ref="G55:H57"/>
    <mergeCell ref="I55:J57"/>
    <mergeCell ref="K55:L57"/>
    <mergeCell ref="A56:D56"/>
    <mergeCell ref="A57:D57"/>
  </mergeCells>
  <printOptions horizontalCentered="1"/>
  <pageMargins left="0.39370078740157483" right="0.39370078740157483" top="0.6692913385826772" bottom="0.19685039370078741" header="0.19685039370078741" footer="0.19685039370078741"/>
  <pageSetup scale="80" orientation="portrait" r:id="rId1"/>
  <headerFooter alignWithMargins="0">
    <oddHeader>&amp;C&amp;B</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abSelected="1" topLeftCell="A5" zoomScaleNormal="100" workbookViewId="0">
      <selection activeCell="O31" sqref="O31"/>
    </sheetView>
  </sheetViews>
  <sheetFormatPr defaultRowHeight="13.2" x14ac:dyDescent="0.25"/>
  <cols>
    <col min="1" max="9" width="9.109375" style="5"/>
    <col min="10" max="10" width="10.109375" style="5" bestFit="1" customWidth="1"/>
    <col min="11" max="11" width="9.109375" style="5"/>
    <col min="12" max="12" width="9.6640625" style="5" customWidth="1"/>
    <col min="13" max="13" width="11.44140625" style="5" customWidth="1"/>
    <col min="14" max="14" width="11" style="5" customWidth="1"/>
    <col min="15" max="15" width="19" style="5" bestFit="1" customWidth="1"/>
    <col min="16" max="265" width="9.109375" style="5"/>
    <col min="266" max="266" width="10.109375" style="5" bestFit="1" customWidth="1"/>
    <col min="267" max="267" width="9.109375" style="5"/>
    <col min="268" max="268" width="9.6640625" style="5" customWidth="1"/>
    <col min="269" max="269" width="11.44140625" style="5" customWidth="1"/>
    <col min="270" max="270" width="11" style="5" customWidth="1"/>
    <col min="271" max="271" width="19" style="5" bestFit="1" customWidth="1"/>
    <col min="272" max="521" width="9.109375" style="5"/>
    <col min="522" max="522" width="10.109375" style="5" bestFit="1" customWidth="1"/>
    <col min="523" max="523" width="9.109375" style="5"/>
    <col min="524" max="524" width="9.6640625" style="5" customWidth="1"/>
    <col min="525" max="525" width="11.44140625" style="5" customWidth="1"/>
    <col min="526" max="526" width="11" style="5" customWidth="1"/>
    <col min="527" max="527" width="19" style="5" bestFit="1" customWidth="1"/>
    <col min="528" max="777" width="9.109375" style="5"/>
    <col min="778" max="778" width="10.109375" style="5" bestFit="1" customWidth="1"/>
    <col min="779" max="779" width="9.109375" style="5"/>
    <col min="780" max="780" width="9.6640625" style="5" customWidth="1"/>
    <col min="781" max="781" width="11.44140625" style="5" customWidth="1"/>
    <col min="782" max="782" width="11" style="5" customWidth="1"/>
    <col min="783" max="783" width="19" style="5" bestFit="1" customWidth="1"/>
    <col min="784" max="1033" width="9.109375" style="5"/>
    <col min="1034" max="1034" width="10.109375" style="5" bestFit="1" customWidth="1"/>
    <col min="1035" max="1035" width="9.109375" style="5"/>
    <col min="1036" max="1036" width="9.6640625" style="5" customWidth="1"/>
    <col min="1037" max="1037" width="11.44140625" style="5" customWidth="1"/>
    <col min="1038" max="1038" width="11" style="5" customWidth="1"/>
    <col min="1039" max="1039" width="19" style="5" bestFit="1" customWidth="1"/>
    <col min="1040" max="1289" width="9.109375" style="5"/>
    <col min="1290" max="1290" width="10.109375" style="5" bestFit="1" customWidth="1"/>
    <col min="1291" max="1291" width="9.109375" style="5"/>
    <col min="1292" max="1292" width="9.6640625" style="5" customWidth="1"/>
    <col min="1293" max="1293" width="11.44140625" style="5" customWidth="1"/>
    <col min="1294" max="1294" width="11" style="5" customWidth="1"/>
    <col min="1295" max="1295" width="19" style="5" bestFit="1" customWidth="1"/>
    <col min="1296" max="1545" width="9.109375" style="5"/>
    <col min="1546" max="1546" width="10.109375" style="5" bestFit="1" customWidth="1"/>
    <col min="1547" max="1547" width="9.109375" style="5"/>
    <col min="1548" max="1548" width="9.6640625" style="5" customWidth="1"/>
    <col min="1549" max="1549" width="11.44140625" style="5" customWidth="1"/>
    <col min="1550" max="1550" width="11" style="5" customWidth="1"/>
    <col min="1551" max="1551" width="19" style="5" bestFit="1" customWidth="1"/>
    <col min="1552" max="1801" width="9.109375" style="5"/>
    <col min="1802" max="1802" width="10.109375" style="5" bestFit="1" customWidth="1"/>
    <col min="1803" max="1803" width="9.109375" style="5"/>
    <col min="1804" max="1804" width="9.6640625" style="5" customWidth="1"/>
    <col min="1805" max="1805" width="11.44140625" style="5" customWidth="1"/>
    <col min="1806" max="1806" width="11" style="5" customWidth="1"/>
    <col min="1807" max="1807" width="19" style="5" bestFit="1" customWidth="1"/>
    <col min="1808" max="2057" width="9.109375" style="5"/>
    <col min="2058" max="2058" width="10.109375" style="5" bestFit="1" customWidth="1"/>
    <col min="2059" max="2059" width="9.109375" style="5"/>
    <col min="2060" max="2060" width="9.6640625" style="5" customWidth="1"/>
    <col min="2061" max="2061" width="11.44140625" style="5" customWidth="1"/>
    <col min="2062" max="2062" width="11" style="5" customWidth="1"/>
    <col min="2063" max="2063" width="19" style="5" bestFit="1" customWidth="1"/>
    <col min="2064" max="2313" width="9.109375" style="5"/>
    <col min="2314" max="2314" width="10.109375" style="5" bestFit="1" customWidth="1"/>
    <col min="2315" max="2315" width="9.109375" style="5"/>
    <col min="2316" max="2316" width="9.6640625" style="5" customWidth="1"/>
    <col min="2317" max="2317" width="11.44140625" style="5" customWidth="1"/>
    <col min="2318" max="2318" width="11" style="5" customWidth="1"/>
    <col min="2319" max="2319" width="19" style="5" bestFit="1" customWidth="1"/>
    <col min="2320" max="2569" width="9.109375" style="5"/>
    <col min="2570" max="2570" width="10.109375" style="5" bestFit="1" customWidth="1"/>
    <col min="2571" max="2571" width="9.109375" style="5"/>
    <col min="2572" max="2572" width="9.6640625" style="5" customWidth="1"/>
    <col min="2573" max="2573" width="11.44140625" style="5" customWidth="1"/>
    <col min="2574" max="2574" width="11" style="5" customWidth="1"/>
    <col min="2575" max="2575" width="19" style="5" bestFit="1" customWidth="1"/>
    <col min="2576" max="2825" width="9.109375" style="5"/>
    <col min="2826" max="2826" width="10.109375" style="5" bestFit="1" customWidth="1"/>
    <col min="2827" max="2827" width="9.109375" style="5"/>
    <col min="2828" max="2828" width="9.6640625" style="5" customWidth="1"/>
    <col min="2829" max="2829" width="11.44140625" style="5" customWidth="1"/>
    <col min="2830" max="2830" width="11" style="5" customWidth="1"/>
    <col min="2831" max="2831" width="19" style="5" bestFit="1" customWidth="1"/>
    <col min="2832" max="3081" width="9.109375" style="5"/>
    <col min="3082" max="3082" width="10.109375" style="5" bestFit="1" customWidth="1"/>
    <col min="3083" max="3083" width="9.109375" style="5"/>
    <col min="3084" max="3084" width="9.6640625" style="5" customWidth="1"/>
    <col min="3085" max="3085" width="11.44140625" style="5" customWidth="1"/>
    <col min="3086" max="3086" width="11" style="5" customWidth="1"/>
    <col min="3087" max="3087" width="19" style="5" bestFit="1" customWidth="1"/>
    <col min="3088" max="3337" width="9.109375" style="5"/>
    <col min="3338" max="3338" width="10.109375" style="5" bestFit="1" customWidth="1"/>
    <col min="3339" max="3339" width="9.109375" style="5"/>
    <col min="3340" max="3340" width="9.6640625" style="5" customWidth="1"/>
    <col min="3341" max="3341" width="11.44140625" style="5" customWidth="1"/>
    <col min="3342" max="3342" width="11" style="5" customWidth="1"/>
    <col min="3343" max="3343" width="19" style="5" bestFit="1" customWidth="1"/>
    <col min="3344" max="3593" width="9.109375" style="5"/>
    <col min="3594" max="3594" width="10.109375" style="5" bestFit="1" customWidth="1"/>
    <col min="3595" max="3595" width="9.109375" style="5"/>
    <col min="3596" max="3596" width="9.6640625" style="5" customWidth="1"/>
    <col min="3597" max="3597" width="11.44140625" style="5" customWidth="1"/>
    <col min="3598" max="3598" width="11" style="5" customWidth="1"/>
    <col min="3599" max="3599" width="19" style="5" bestFit="1" customWidth="1"/>
    <col min="3600" max="3849" width="9.109375" style="5"/>
    <col min="3850" max="3850" width="10.109375" style="5" bestFit="1" customWidth="1"/>
    <col min="3851" max="3851" width="9.109375" style="5"/>
    <col min="3852" max="3852" width="9.6640625" style="5" customWidth="1"/>
    <col min="3853" max="3853" width="11.44140625" style="5" customWidth="1"/>
    <col min="3854" max="3854" width="11" style="5" customWidth="1"/>
    <col min="3855" max="3855" width="19" style="5" bestFit="1" customWidth="1"/>
    <col min="3856" max="4105" width="9.109375" style="5"/>
    <col min="4106" max="4106" width="10.109375" style="5" bestFit="1" customWidth="1"/>
    <col min="4107" max="4107" width="9.109375" style="5"/>
    <col min="4108" max="4108" width="9.6640625" style="5" customWidth="1"/>
    <col min="4109" max="4109" width="11.44140625" style="5" customWidth="1"/>
    <col min="4110" max="4110" width="11" style="5" customWidth="1"/>
    <col min="4111" max="4111" width="19" style="5" bestFit="1" customWidth="1"/>
    <col min="4112" max="4361" width="9.109375" style="5"/>
    <col min="4362" max="4362" width="10.109375" style="5" bestFit="1" customWidth="1"/>
    <col min="4363" max="4363" width="9.109375" style="5"/>
    <col min="4364" max="4364" width="9.6640625" style="5" customWidth="1"/>
    <col min="4365" max="4365" width="11.44140625" style="5" customWidth="1"/>
    <col min="4366" max="4366" width="11" style="5" customWidth="1"/>
    <col min="4367" max="4367" width="19" style="5" bestFit="1" customWidth="1"/>
    <col min="4368" max="4617" width="9.109375" style="5"/>
    <col min="4618" max="4618" width="10.109375" style="5" bestFit="1" customWidth="1"/>
    <col min="4619" max="4619" width="9.109375" style="5"/>
    <col min="4620" max="4620" width="9.6640625" style="5" customWidth="1"/>
    <col min="4621" max="4621" width="11.44140625" style="5" customWidth="1"/>
    <col min="4622" max="4622" width="11" style="5" customWidth="1"/>
    <col min="4623" max="4623" width="19" style="5" bestFit="1" customWidth="1"/>
    <col min="4624" max="4873" width="9.109375" style="5"/>
    <col min="4874" max="4874" width="10.109375" style="5" bestFit="1" customWidth="1"/>
    <col min="4875" max="4875" width="9.109375" style="5"/>
    <col min="4876" max="4876" width="9.6640625" style="5" customWidth="1"/>
    <col min="4877" max="4877" width="11.44140625" style="5" customWidth="1"/>
    <col min="4878" max="4878" width="11" style="5" customWidth="1"/>
    <col min="4879" max="4879" width="19" style="5" bestFit="1" customWidth="1"/>
    <col min="4880" max="5129" width="9.109375" style="5"/>
    <col min="5130" max="5130" width="10.109375" style="5" bestFit="1" customWidth="1"/>
    <col min="5131" max="5131" width="9.109375" style="5"/>
    <col min="5132" max="5132" width="9.6640625" style="5" customWidth="1"/>
    <col min="5133" max="5133" width="11.44140625" style="5" customWidth="1"/>
    <col min="5134" max="5134" width="11" style="5" customWidth="1"/>
    <col min="5135" max="5135" width="19" style="5" bestFit="1" customWidth="1"/>
    <col min="5136" max="5385" width="9.109375" style="5"/>
    <col min="5386" max="5386" width="10.109375" style="5" bestFit="1" customWidth="1"/>
    <col min="5387" max="5387" width="9.109375" style="5"/>
    <col min="5388" max="5388" width="9.6640625" style="5" customWidth="1"/>
    <col min="5389" max="5389" width="11.44140625" style="5" customWidth="1"/>
    <col min="5390" max="5390" width="11" style="5" customWidth="1"/>
    <col min="5391" max="5391" width="19" style="5" bestFit="1" customWidth="1"/>
    <col min="5392" max="5641" width="9.109375" style="5"/>
    <col min="5642" max="5642" width="10.109375" style="5" bestFit="1" customWidth="1"/>
    <col min="5643" max="5643" width="9.109375" style="5"/>
    <col min="5644" max="5644" width="9.6640625" style="5" customWidth="1"/>
    <col min="5645" max="5645" width="11.44140625" style="5" customWidth="1"/>
    <col min="5646" max="5646" width="11" style="5" customWidth="1"/>
    <col min="5647" max="5647" width="19" style="5" bestFit="1" customWidth="1"/>
    <col min="5648" max="5897" width="9.109375" style="5"/>
    <col min="5898" max="5898" width="10.109375" style="5" bestFit="1" customWidth="1"/>
    <col min="5899" max="5899" width="9.109375" style="5"/>
    <col min="5900" max="5900" width="9.6640625" style="5" customWidth="1"/>
    <col min="5901" max="5901" width="11.44140625" style="5" customWidth="1"/>
    <col min="5902" max="5902" width="11" style="5" customWidth="1"/>
    <col min="5903" max="5903" width="19" style="5" bestFit="1" customWidth="1"/>
    <col min="5904" max="6153" width="9.109375" style="5"/>
    <col min="6154" max="6154" width="10.109375" style="5" bestFit="1" customWidth="1"/>
    <col min="6155" max="6155" width="9.109375" style="5"/>
    <col min="6156" max="6156" width="9.6640625" style="5" customWidth="1"/>
    <col min="6157" max="6157" width="11.44140625" style="5" customWidth="1"/>
    <col min="6158" max="6158" width="11" style="5" customWidth="1"/>
    <col min="6159" max="6159" width="19" style="5" bestFit="1" customWidth="1"/>
    <col min="6160" max="6409" width="9.109375" style="5"/>
    <col min="6410" max="6410" width="10.109375" style="5" bestFit="1" customWidth="1"/>
    <col min="6411" max="6411" width="9.109375" style="5"/>
    <col min="6412" max="6412" width="9.6640625" style="5" customWidth="1"/>
    <col min="6413" max="6413" width="11.44140625" style="5" customWidth="1"/>
    <col min="6414" max="6414" width="11" style="5" customWidth="1"/>
    <col min="6415" max="6415" width="19" style="5" bestFit="1" customWidth="1"/>
    <col min="6416" max="6665" width="9.109375" style="5"/>
    <col min="6666" max="6666" width="10.109375" style="5" bestFit="1" customWidth="1"/>
    <col min="6667" max="6667" width="9.109375" style="5"/>
    <col min="6668" max="6668" width="9.6640625" style="5" customWidth="1"/>
    <col min="6669" max="6669" width="11.44140625" style="5" customWidth="1"/>
    <col min="6670" max="6670" width="11" style="5" customWidth="1"/>
    <col min="6671" max="6671" width="19" style="5" bestFit="1" customWidth="1"/>
    <col min="6672" max="6921" width="9.109375" style="5"/>
    <col min="6922" max="6922" width="10.109375" style="5" bestFit="1" customWidth="1"/>
    <col min="6923" max="6923" width="9.109375" style="5"/>
    <col min="6924" max="6924" width="9.6640625" style="5" customWidth="1"/>
    <col min="6925" max="6925" width="11.44140625" style="5" customWidth="1"/>
    <col min="6926" max="6926" width="11" style="5" customWidth="1"/>
    <col min="6927" max="6927" width="19" style="5" bestFit="1" customWidth="1"/>
    <col min="6928" max="7177" width="9.109375" style="5"/>
    <col min="7178" max="7178" width="10.109375" style="5" bestFit="1" customWidth="1"/>
    <col min="7179" max="7179" width="9.109375" style="5"/>
    <col min="7180" max="7180" width="9.6640625" style="5" customWidth="1"/>
    <col min="7181" max="7181" width="11.44140625" style="5" customWidth="1"/>
    <col min="7182" max="7182" width="11" style="5" customWidth="1"/>
    <col min="7183" max="7183" width="19" style="5" bestFit="1" customWidth="1"/>
    <col min="7184" max="7433" width="9.109375" style="5"/>
    <col min="7434" max="7434" width="10.109375" style="5" bestFit="1" customWidth="1"/>
    <col min="7435" max="7435" width="9.109375" style="5"/>
    <col min="7436" max="7436" width="9.6640625" style="5" customWidth="1"/>
    <col min="7437" max="7437" width="11.44140625" style="5" customWidth="1"/>
    <col min="7438" max="7438" width="11" style="5" customWidth="1"/>
    <col min="7439" max="7439" width="19" style="5" bestFit="1" customWidth="1"/>
    <col min="7440" max="7689" width="9.109375" style="5"/>
    <col min="7690" max="7690" width="10.109375" style="5" bestFit="1" customWidth="1"/>
    <col min="7691" max="7691" width="9.109375" style="5"/>
    <col min="7692" max="7692" width="9.6640625" style="5" customWidth="1"/>
    <col min="7693" max="7693" width="11.44140625" style="5" customWidth="1"/>
    <col min="7694" max="7694" width="11" style="5" customWidth="1"/>
    <col min="7695" max="7695" width="19" style="5" bestFit="1" customWidth="1"/>
    <col min="7696" max="7945" width="9.109375" style="5"/>
    <col min="7946" max="7946" width="10.109375" style="5" bestFit="1" customWidth="1"/>
    <col min="7947" max="7947" width="9.109375" style="5"/>
    <col min="7948" max="7948" width="9.6640625" style="5" customWidth="1"/>
    <col min="7949" max="7949" width="11.44140625" style="5" customWidth="1"/>
    <col min="7950" max="7950" width="11" style="5" customWidth="1"/>
    <col min="7951" max="7951" width="19" style="5" bestFit="1" customWidth="1"/>
    <col min="7952" max="8201" width="9.109375" style="5"/>
    <col min="8202" max="8202" width="10.109375" style="5" bestFit="1" customWidth="1"/>
    <col min="8203" max="8203" width="9.109375" style="5"/>
    <col min="8204" max="8204" width="9.6640625" style="5" customWidth="1"/>
    <col min="8205" max="8205" width="11.44140625" style="5" customWidth="1"/>
    <col min="8206" max="8206" width="11" style="5" customWidth="1"/>
    <col min="8207" max="8207" width="19" style="5" bestFit="1" customWidth="1"/>
    <col min="8208" max="8457" width="9.109375" style="5"/>
    <col min="8458" max="8458" width="10.109375" style="5" bestFit="1" customWidth="1"/>
    <col min="8459" max="8459" width="9.109375" style="5"/>
    <col min="8460" max="8460" width="9.6640625" style="5" customWidth="1"/>
    <col min="8461" max="8461" width="11.44140625" style="5" customWidth="1"/>
    <col min="8462" max="8462" width="11" style="5" customWidth="1"/>
    <col min="8463" max="8463" width="19" style="5" bestFit="1" customWidth="1"/>
    <col min="8464" max="8713" width="9.109375" style="5"/>
    <col min="8714" max="8714" width="10.109375" style="5" bestFit="1" customWidth="1"/>
    <col min="8715" max="8715" width="9.109375" style="5"/>
    <col min="8716" max="8716" width="9.6640625" style="5" customWidth="1"/>
    <col min="8717" max="8717" width="11.44140625" style="5" customWidth="1"/>
    <col min="8718" max="8718" width="11" style="5" customWidth="1"/>
    <col min="8719" max="8719" width="19" style="5" bestFit="1" customWidth="1"/>
    <col min="8720" max="8969" width="9.109375" style="5"/>
    <col min="8970" max="8970" width="10.109375" style="5" bestFit="1" customWidth="1"/>
    <col min="8971" max="8971" width="9.109375" style="5"/>
    <col min="8972" max="8972" width="9.6640625" style="5" customWidth="1"/>
    <col min="8973" max="8973" width="11.44140625" style="5" customWidth="1"/>
    <col min="8974" max="8974" width="11" style="5" customWidth="1"/>
    <col min="8975" max="8975" width="19" style="5" bestFit="1" customWidth="1"/>
    <col min="8976" max="9225" width="9.109375" style="5"/>
    <col min="9226" max="9226" width="10.109375" style="5" bestFit="1" customWidth="1"/>
    <col min="9227" max="9227" width="9.109375" style="5"/>
    <col min="9228" max="9228" width="9.6640625" style="5" customWidth="1"/>
    <col min="9229" max="9229" width="11.44140625" style="5" customWidth="1"/>
    <col min="9230" max="9230" width="11" style="5" customWidth="1"/>
    <col min="9231" max="9231" width="19" style="5" bestFit="1" customWidth="1"/>
    <col min="9232" max="9481" width="9.109375" style="5"/>
    <col min="9482" max="9482" width="10.109375" style="5" bestFit="1" customWidth="1"/>
    <col min="9483" max="9483" width="9.109375" style="5"/>
    <col min="9484" max="9484" width="9.6640625" style="5" customWidth="1"/>
    <col min="9485" max="9485" width="11.44140625" style="5" customWidth="1"/>
    <col min="9486" max="9486" width="11" style="5" customWidth="1"/>
    <col min="9487" max="9487" width="19" style="5" bestFit="1" customWidth="1"/>
    <col min="9488" max="9737" width="9.109375" style="5"/>
    <col min="9738" max="9738" width="10.109375" style="5" bestFit="1" customWidth="1"/>
    <col min="9739" max="9739" width="9.109375" style="5"/>
    <col min="9740" max="9740" width="9.6640625" style="5" customWidth="1"/>
    <col min="9741" max="9741" width="11.44140625" style="5" customWidth="1"/>
    <col min="9742" max="9742" width="11" style="5" customWidth="1"/>
    <col min="9743" max="9743" width="19" style="5" bestFit="1" customWidth="1"/>
    <col min="9744" max="9993" width="9.109375" style="5"/>
    <col min="9994" max="9994" width="10.109375" style="5" bestFit="1" customWidth="1"/>
    <col min="9995" max="9995" width="9.109375" style="5"/>
    <col min="9996" max="9996" width="9.6640625" style="5" customWidth="1"/>
    <col min="9997" max="9997" width="11.44140625" style="5" customWidth="1"/>
    <col min="9998" max="9998" width="11" style="5" customWidth="1"/>
    <col min="9999" max="9999" width="19" style="5" bestFit="1" customWidth="1"/>
    <col min="10000" max="10249" width="9.109375" style="5"/>
    <col min="10250" max="10250" width="10.109375" style="5" bestFit="1" customWidth="1"/>
    <col min="10251" max="10251" width="9.109375" style="5"/>
    <col min="10252" max="10252" width="9.6640625" style="5" customWidth="1"/>
    <col min="10253" max="10253" width="11.44140625" style="5" customWidth="1"/>
    <col min="10254" max="10254" width="11" style="5" customWidth="1"/>
    <col min="10255" max="10255" width="19" style="5" bestFit="1" customWidth="1"/>
    <col min="10256" max="10505" width="9.109375" style="5"/>
    <col min="10506" max="10506" width="10.109375" style="5" bestFit="1" customWidth="1"/>
    <col min="10507" max="10507" width="9.109375" style="5"/>
    <col min="10508" max="10508" width="9.6640625" style="5" customWidth="1"/>
    <col min="10509" max="10509" width="11.44140625" style="5" customWidth="1"/>
    <col min="10510" max="10510" width="11" style="5" customWidth="1"/>
    <col min="10511" max="10511" width="19" style="5" bestFit="1" customWidth="1"/>
    <col min="10512" max="10761" width="9.109375" style="5"/>
    <col min="10762" max="10762" width="10.109375" style="5" bestFit="1" customWidth="1"/>
    <col min="10763" max="10763" width="9.109375" style="5"/>
    <col min="10764" max="10764" width="9.6640625" style="5" customWidth="1"/>
    <col min="10765" max="10765" width="11.44140625" style="5" customWidth="1"/>
    <col min="10766" max="10766" width="11" style="5" customWidth="1"/>
    <col min="10767" max="10767" width="19" style="5" bestFit="1" customWidth="1"/>
    <col min="10768" max="11017" width="9.109375" style="5"/>
    <col min="11018" max="11018" width="10.109375" style="5" bestFit="1" customWidth="1"/>
    <col min="11019" max="11019" width="9.109375" style="5"/>
    <col min="11020" max="11020" width="9.6640625" style="5" customWidth="1"/>
    <col min="11021" max="11021" width="11.44140625" style="5" customWidth="1"/>
    <col min="11022" max="11022" width="11" style="5" customWidth="1"/>
    <col min="11023" max="11023" width="19" style="5" bestFit="1" customWidth="1"/>
    <col min="11024" max="11273" width="9.109375" style="5"/>
    <col min="11274" max="11274" width="10.109375" style="5" bestFit="1" customWidth="1"/>
    <col min="11275" max="11275" width="9.109375" style="5"/>
    <col min="11276" max="11276" width="9.6640625" style="5" customWidth="1"/>
    <col min="11277" max="11277" width="11.44140625" style="5" customWidth="1"/>
    <col min="11278" max="11278" width="11" style="5" customWidth="1"/>
    <col min="11279" max="11279" width="19" style="5" bestFit="1" customWidth="1"/>
    <col min="11280" max="11529" width="9.109375" style="5"/>
    <col min="11530" max="11530" width="10.109375" style="5" bestFit="1" customWidth="1"/>
    <col min="11531" max="11531" width="9.109375" style="5"/>
    <col min="11532" max="11532" width="9.6640625" style="5" customWidth="1"/>
    <col min="11533" max="11533" width="11.44140625" style="5" customWidth="1"/>
    <col min="11534" max="11534" width="11" style="5" customWidth="1"/>
    <col min="11535" max="11535" width="19" style="5" bestFit="1" customWidth="1"/>
    <col min="11536" max="11785" width="9.109375" style="5"/>
    <col min="11786" max="11786" width="10.109375" style="5" bestFit="1" customWidth="1"/>
    <col min="11787" max="11787" width="9.109375" style="5"/>
    <col min="11788" max="11788" width="9.6640625" style="5" customWidth="1"/>
    <col min="11789" max="11789" width="11.44140625" style="5" customWidth="1"/>
    <col min="11790" max="11790" width="11" style="5" customWidth="1"/>
    <col min="11791" max="11791" width="19" style="5" bestFit="1" customWidth="1"/>
    <col min="11792" max="12041" width="9.109375" style="5"/>
    <col min="12042" max="12042" width="10.109375" style="5" bestFit="1" customWidth="1"/>
    <col min="12043" max="12043" width="9.109375" style="5"/>
    <col min="12044" max="12044" width="9.6640625" style="5" customWidth="1"/>
    <col min="12045" max="12045" width="11.44140625" style="5" customWidth="1"/>
    <col min="12046" max="12046" width="11" style="5" customWidth="1"/>
    <col min="12047" max="12047" width="19" style="5" bestFit="1" customWidth="1"/>
    <col min="12048" max="12297" width="9.109375" style="5"/>
    <col min="12298" max="12298" width="10.109375" style="5" bestFit="1" customWidth="1"/>
    <col min="12299" max="12299" width="9.109375" style="5"/>
    <col min="12300" max="12300" width="9.6640625" style="5" customWidth="1"/>
    <col min="12301" max="12301" width="11.44140625" style="5" customWidth="1"/>
    <col min="12302" max="12302" width="11" style="5" customWidth="1"/>
    <col min="12303" max="12303" width="19" style="5" bestFit="1" customWidth="1"/>
    <col min="12304" max="12553" width="9.109375" style="5"/>
    <col min="12554" max="12554" width="10.109375" style="5" bestFit="1" customWidth="1"/>
    <col min="12555" max="12555" width="9.109375" style="5"/>
    <col min="12556" max="12556" width="9.6640625" style="5" customWidth="1"/>
    <col min="12557" max="12557" width="11.44140625" style="5" customWidth="1"/>
    <col min="12558" max="12558" width="11" style="5" customWidth="1"/>
    <col min="12559" max="12559" width="19" style="5" bestFit="1" customWidth="1"/>
    <col min="12560" max="12809" width="9.109375" style="5"/>
    <col min="12810" max="12810" width="10.109375" style="5" bestFit="1" customWidth="1"/>
    <col min="12811" max="12811" width="9.109375" style="5"/>
    <col min="12812" max="12812" width="9.6640625" style="5" customWidth="1"/>
    <col min="12813" max="12813" width="11.44140625" style="5" customWidth="1"/>
    <col min="12814" max="12814" width="11" style="5" customWidth="1"/>
    <col min="12815" max="12815" width="19" style="5" bestFit="1" customWidth="1"/>
    <col min="12816" max="13065" width="9.109375" style="5"/>
    <col min="13066" max="13066" width="10.109375" style="5" bestFit="1" customWidth="1"/>
    <col min="13067" max="13067" width="9.109375" style="5"/>
    <col min="13068" max="13068" width="9.6640625" style="5" customWidth="1"/>
    <col min="13069" max="13069" width="11.44140625" style="5" customWidth="1"/>
    <col min="13070" max="13070" width="11" style="5" customWidth="1"/>
    <col min="13071" max="13071" width="19" style="5" bestFit="1" customWidth="1"/>
    <col min="13072" max="13321" width="9.109375" style="5"/>
    <col min="13322" max="13322" width="10.109375" style="5" bestFit="1" customWidth="1"/>
    <col min="13323" max="13323" width="9.109375" style="5"/>
    <col min="13324" max="13324" width="9.6640625" style="5" customWidth="1"/>
    <col min="13325" max="13325" width="11.44140625" style="5" customWidth="1"/>
    <col min="13326" max="13326" width="11" style="5" customWidth="1"/>
    <col min="13327" max="13327" width="19" style="5" bestFit="1" customWidth="1"/>
    <col min="13328" max="13577" width="9.109375" style="5"/>
    <col min="13578" max="13578" width="10.109375" style="5" bestFit="1" customWidth="1"/>
    <col min="13579" max="13579" width="9.109375" style="5"/>
    <col min="13580" max="13580" width="9.6640625" style="5" customWidth="1"/>
    <col min="13581" max="13581" width="11.44140625" style="5" customWidth="1"/>
    <col min="13582" max="13582" width="11" style="5" customWidth="1"/>
    <col min="13583" max="13583" width="19" style="5" bestFit="1" customWidth="1"/>
    <col min="13584" max="13833" width="9.109375" style="5"/>
    <col min="13834" max="13834" width="10.109375" style="5" bestFit="1" customWidth="1"/>
    <col min="13835" max="13835" width="9.109375" style="5"/>
    <col min="13836" max="13836" width="9.6640625" style="5" customWidth="1"/>
    <col min="13837" max="13837" width="11.44140625" style="5" customWidth="1"/>
    <col min="13838" max="13838" width="11" style="5" customWidth="1"/>
    <col min="13839" max="13839" width="19" style="5" bestFit="1" customWidth="1"/>
    <col min="13840" max="14089" width="9.109375" style="5"/>
    <col min="14090" max="14090" width="10.109375" style="5" bestFit="1" customWidth="1"/>
    <col min="14091" max="14091" width="9.109375" style="5"/>
    <col min="14092" max="14092" width="9.6640625" style="5" customWidth="1"/>
    <col min="14093" max="14093" width="11.44140625" style="5" customWidth="1"/>
    <col min="14094" max="14094" width="11" style="5" customWidth="1"/>
    <col min="14095" max="14095" width="19" style="5" bestFit="1" customWidth="1"/>
    <col min="14096" max="14345" width="9.109375" style="5"/>
    <col min="14346" max="14346" width="10.109375" style="5" bestFit="1" customWidth="1"/>
    <col min="14347" max="14347" width="9.109375" style="5"/>
    <col min="14348" max="14348" width="9.6640625" style="5" customWidth="1"/>
    <col min="14349" max="14349" width="11.44140625" style="5" customWidth="1"/>
    <col min="14350" max="14350" width="11" style="5" customWidth="1"/>
    <col min="14351" max="14351" width="19" style="5" bestFit="1" customWidth="1"/>
    <col min="14352" max="14601" width="9.109375" style="5"/>
    <col min="14602" max="14602" width="10.109375" style="5" bestFit="1" customWidth="1"/>
    <col min="14603" max="14603" width="9.109375" style="5"/>
    <col min="14604" max="14604" width="9.6640625" style="5" customWidth="1"/>
    <col min="14605" max="14605" width="11.44140625" style="5" customWidth="1"/>
    <col min="14606" max="14606" width="11" style="5" customWidth="1"/>
    <col min="14607" max="14607" width="19" style="5" bestFit="1" customWidth="1"/>
    <col min="14608" max="14857" width="9.109375" style="5"/>
    <col min="14858" max="14858" width="10.109375" style="5" bestFit="1" customWidth="1"/>
    <col min="14859" max="14859" width="9.109375" style="5"/>
    <col min="14860" max="14860" width="9.6640625" style="5" customWidth="1"/>
    <col min="14861" max="14861" width="11.44140625" style="5" customWidth="1"/>
    <col min="14862" max="14862" width="11" style="5" customWidth="1"/>
    <col min="14863" max="14863" width="19" style="5" bestFit="1" customWidth="1"/>
    <col min="14864" max="15113" width="9.109375" style="5"/>
    <col min="15114" max="15114" width="10.109375" style="5" bestFit="1" customWidth="1"/>
    <col min="15115" max="15115" width="9.109375" style="5"/>
    <col min="15116" max="15116" width="9.6640625" style="5" customWidth="1"/>
    <col min="15117" max="15117" width="11.44140625" style="5" customWidth="1"/>
    <col min="15118" max="15118" width="11" style="5" customWidth="1"/>
    <col min="15119" max="15119" width="19" style="5" bestFit="1" customWidth="1"/>
    <col min="15120" max="15369" width="9.109375" style="5"/>
    <col min="15370" max="15370" width="10.109375" style="5" bestFit="1" customWidth="1"/>
    <col min="15371" max="15371" width="9.109375" style="5"/>
    <col min="15372" max="15372" width="9.6640625" style="5" customWidth="1"/>
    <col min="15373" max="15373" width="11.44140625" style="5" customWidth="1"/>
    <col min="15374" max="15374" width="11" style="5" customWidth="1"/>
    <col min="15375" max="15375" width="19" style="5" bestFit="1" customWidth="1"/>
    <col min="15376" max="15625" width="9.109375" style="5"/>
    <col min="15626" max="15626" width="10.109375" style="5" bestFit="1" customWidth="1"/>
    <col min="15627" max="15627" width="9.109375" style="5"/>
    <col min="15628" max="15628" width="9.6640625" style="5" customWidth="1"/>
    <col min="15629" max="15629" width="11.44140625" style="5" customWidth="1"/>
    <col min="15630" max="15630" width="11" style="5" customWidth="1"/>
    <col min="15631" max="15631" width="19" style="5" bestFit="1" customWidth="1"/>
    <col min="15632" max="15881" width="9.109375" style="5"/>
    <col min="15882" max="15882" width="10.109375" style="5" bestFit="1" customWidth="1"/>
    <col min="15883" max="15883" width="9.109375" style="5"/>
    <col min="15884" max="15884" width="9.6640625" style="5" customWidth="1"/>
    <col min="15885" max="15885" width="11.44140625" style="5" customWidth="1"/>
    <col min="15886" max="15886" width="11" style="5" customWidth="1"/>
    <col min="15887" max="15887" width="19" style="5" bestFit="1" customWidth="1"/>
    <col min="15888" max="16137" width="9.109375" style="5"/>
    <col min="16138" max="16138" width="10.109375" style="5" bestFit="1" customWidth="1"/>
    <col min="16139" max="16139" width="9.109375" style="5"/>
    <col min="16140" max="16140" width="9.6640625" style="5" customWidth="1"/>
    <col min="16141" max="16141" width="11.44140625" style="5" customWidth="1"/>
    <col min="16142" max="16142" width="11" style="5" customWidth="1"/>
    <col min="16143" max="16143" width="19" style="5" bestFit="1" customWidth="1"/>
    <col min="16144" max="16384" width="9.109375" style="5"/>
  </cols>
  <sheetData>
    <row r="1" spans="1:15" ht="21.75" customHeight="1" x14ac:dyDescent="0.2">
      <c r="A1" s="527"/>
      <c r="B1" s="528"/>
      <c r="C1" s="528"/>
      <c r="D1" s="528"/>
      <c r="E1" s="528"/>
      <c r="F1" s="528"/>
      <c r="G1" s="528"/>
      <c r="H1" s="528"/>
      <c r="I1" s="528"/>
      <c r="J1" s="528"/>
      <c r="K1" s="528"/>
      <c r="L1" s="528"/>
      <c r="M1" s="3" t="s">
        <v>116</v>
      </c>
      <c r="N1" s="4">
        <v>2016</v>
      </c>
    </row>
    <row r="2" spans="1:15" ht="24.75" customHeight="1" thickBot="1" x14ac:dyDescent="0.25">
      <c r="A2" s="529" t="s">
        <v>117</v>
      </c>
      <c r="B2" s="440"/>
      <c r="C2" s="440"/>
      <c r="D2" s="440"/>
      <c r="E2" s="440"/>
      <c r="F2" s="440"/>
      <c r="G2" s="440"/>
      <c r="H2" s="440"/>
      <c r="I2" s="440"/>
      <c r="J2" s="440"/>
      <c r="K2" s="440"/>
      <c r="L2" s="440"/>
      <c r="M2" s="440"/>
      <c r="N2" s="530"/>
    </row>
    <row r="3" spans="1:15" ht="13.5" customHeight="1" x14ac:dyDescent="0.2">
      <c r="A3" s="401" t="s">
        <v>118</v>
      </c>
      <c r="B3" s="402"/>
      <c r="C3" s="402"/>
      <c r="D3" s="402"/>
      <c r="E3" s="402"/>
      <c r="F3" s="402"/>
      <c r="G3" s="402"/>
      <c r="H3" s="402"/>
      <c r="I3" s="402"/>
      <c r="J3" s="402"/>
      <c r="K3" s="402"/>
      <c r="L3" s="402"/>
      <c r="M3" s="402"/>
      <c r="N3" s="403"/>
    </row>
    <row r="4" spans="1:15" ht="15" customHeight="1" x14ac:dyDescent="0.2">
      <c r="A4" s="515" t="s">
        <v>119</v>
      </c>
      <c r="B4" s="516"/>
      <c r="C4" s="516"/>
      <c r="D4" s="516"/>
      <c r="E4" s="516"/>
      <c r="F4" s="516"/>
      <c r="G4" s="460">
        <f>N1 - 3</f>
        <v>2013</v>
      </c>
      <c r="H4" s="460"/>
      <c r="I4" s="460">
        <f>N1-2</f>
        <v>2014</v>
      </c>
      <c r="J4" s="460"/>
      <c r="K4" s="460">
        <f>N1-1</f>
        <v>2015</v>
      </c>
      <c r="L4" s="460"/>
      <c r="M4" s="531">
        <v>2016</v>
      </c>
      <c r="N4" s="519"/>
      <c r="O4" s="6"/>
    </row>
    <row r="5" spans="1:15" ht="12.75" customHeight="1" x14ac:dyDescent="0.2">
      <c r="A5" s="520" t="s">
        <v>120</v>
      </c>
      <c r="B5" s="521"/>
      <c r="C5" s="521"/>
      <c r="D5" s="521"/>
      <c r="E5" s="521"/>
      <c r="F5" s="521"/>
      <c r="G5" s="522">
        <v>2744</v>
      </c>
      <c r="H5" s="523"/>
      <c r="I5" s="524">
        <v>2762</v>
      </c>
      <c r="J5" s="524"/>
      <c r="K5" s="524">
        <v>2720</v>
      </c>
      <c r="L5" s="524"/>
      <c r="M5" s="525">
        <v>2687</v>
      </c>
      <c r="N5" s="526"/>
    </row>
    <row r="6" spans="1:15" ht="12.75" customHeight="1" x14ac:dyDescent="0.2">
      <c r="A6" s="494" t="s">
        <v>121</v>
      </c>
      <c r="B6" s="495"/>
      <c r="C6" s="495"/>
      <c r="D6" s="495"/>
      <c r="E6" s="495"/>
      <c r="F6" s="495"/>
      <c r="G6" s="510">
        <v>82</v>
      </c>
      <c r="H6" s="511"/>
      <c r="I6" s="497">
        <v>81</v>
      </c>
      <c r="J6" s="497"/>
      <c r="K6" s="497">
        <v>81</v>
      </c>
      <c r="L6" s="497"/>
      <c r="M6" s="470">
        <v>83</v>
      </c>
      <c r="N6" s="471"/>
      <c r="O6" s="6"/>
    </row>
    <row r="7" spans="1:15" ht="12.75" hidden="1" x14ac:dyDescent="0.2">
      <c r="A7" s="488"/>
      <c r="B7" s="489"/>
      <c r="C7" s="489"/>
      <c r="D7" s="489"/>
      <c r="E7" s="489"/>
      <c r="F7" s="489"/>
      <c r="G7" s="489"/>
      <c r="H7" s="489"/>
      <c r="I7" s="489"/>
      <c r="J7" s="489"/>
      <c r="K7" s="489"/>
      <c r="L7" s="489"/>
      <c r="M7" s="489"/>
      <c r="N7" s="532"/>
    </row>
    <row r="8" spans="1:15" ht="13.2" customHeight="1" x14ac:dyDescent="0.2">
      <c r="A8" s="515" t="s">
        <v>119</v>
      </c>
      <c r="B8" s="516"/>
      <c r="C8" s="516"/>
      <c r="D8" s="516"/>
      <c r="E8" s="516"/>
      <c r="F8" s="516"/>
      <c r="G8" s="460">
        <f>N1-3</f>
        <v>2013</v>
      </c>
      <c r="H8" s="460"/>
      <c r="I8" s="460">
        <f>N1-2</f>
        <v>2014</v>
      </c>
      <c r="J8" s="460"/>
      <c r="K8" s="460">
        <f>N1-1</f>
        <v>2015</v>
      </c>
      <c r="L8" s="517"/>
      <c r="M8" s="518" t="s">
        <v>122</v>
      </c>
      <c r="N8" s="519"/>
    </row>
    <row r="9" spans="1:15" ht="12.75" x14ac:dyDescent="0.2">
      <c r="A9" s="514" t="s">
        <v>123</v>
      </c>
      <c r="B9" s="458"/>
      <c r="C9" s="458"/>
      <c r="D9" s="458"/>
      <c r="E9" s="458"/>
      <c r="F9" s="458"/>
      <c r="G9" s="507">
        <v>19</v>
      </c>
      <c r="H9" s="507"/>
      <c r="I9" s="507">
        <v>21</v>
      </c>
      <c r="J9" s="507"/>
      <c r="K9" s="507">
        <v>12</v>
      </c>
      <c r="L9" s="507"/>
      <c r="M9" s="470">
        <v>14</v>
      </c>
      <c r="N9" s="471"/>
    </row>
    <row r="10" spans="1:15" ht="12.75" x14ac:dyDescent="0.2">
      <c r="A10" s="494" t="s">
        <v>124</v>
      </c>
      <c r="B10" s="495"/>
      <c r="C10" s="495"/>
      <c r="D10" s="495"/>
      <c r="E10" s="495"/>
      <c r="F10" s="495"/>
      <c r="G10" s="497">
        <v>31</v>
      </c>
      <c r="H10" s="497"/>
      <c r="I10" s="497">
        <v>30</v>
      </c>
      <c r="J10" s="497"/>
      <c r="K10" s="497">
        <v>32</v>
      </c>
      <c r="L10" s="497"/>
      <c r="M10" s="470">
        <v>37</v>
      </c>
      <c r="N10" s="471"/>
    </row>
    <row r="11" spans="1:15" ht="13.2" customHeight="1" x14ac:dyDescent="0.2">
      <c r="A11" s="494" t="s">
        <v>125</v>
      </c>
      <c r="B11" s="495"/>
      <c r="C11" s="495"/>
      <c r="D11" s="495"/>
      <c r="E11" s="495"/>
      <c r="F11" s="495"/>
      <c r="G11" s="497">
        <v>77</v>
      </c>
      <c r="H11" s="510"/>
      <c r="I11" s="497">
        <v>107</v>
      </c>
      <c r="J11" s="510"/>
      <c r="K11" s="497">
        <v>86</v>
      </c>
      <c r="L11" s="510"/>
      <c r="M11" s="470">
        <v>97</v>
      </c>
      <c r="N11" s="471"/>
    </row>
    <row r="12" spans="1:15" ht="12.75" x14ac:dyDescent="0.2">
      <c r="A12" s="488" t="s">
        <v>126</v>
      </c>
      <c r="B12" s="489"/>
      <c r="C12" s="489"/>
      <c r="D12" s="489"/>
      <c r="E12" s="489"/>
      <c r="F12" s="489"/>
      <c r="G12" s="491">
        <v>100</v>
      </c>
      <c r="H12" s="491"/>
      <c r="I12" s="491">
        <v>80</v>
      </c>
      <c r="J12" s="491"/>
      <c r="K12" s="491">
        <v>108</v>
      </c>
      <c r="L12" s="491"/>
      <c r="M12" s="470">
        <v>107</v>
      </c>
      <c r="N12" s="471"/>
    </row>
    <row r="13" spans="1:15" s="8" customFormat="1" ht="12.75" customHeight="1" x14ac:dyDescent="0.2">
      <c r="A13" s="501" t="s">
        <v>127</v>
      </c>
      <c r="B13" s="502"/>
      <c r="C13" s="502"/>
      <c r="D13" s="502"/>
      <c r="E13" s="502"/>
      <c r="F13" s="502"/>
      <c r="G13" s="460">
        <f>N1-3</f>
        <v>2013</v>
      </c>
      <c r="H13" s="460"/>
      <c r="I13" s="460">
        <f>N1-2</f>
        <v>2014</v>
      </c>
      <c r="J13" s="460"/>
      <c r="K13" s="460">
        <f>N1-1</f>
        <v>2015</v>
      </c>
      <c r="L13" s="460"/>
      <c r="M13" s="503">
        <f>N1</f>
        <v>2016</v>
      </c>
      <c r="N13" s="462"/>
      <c r="O13" s="7"/>
    </row>
    <row r="14" spans="1:15" ht="12.75" customHeight="1" x14ac:dyDescent="0.25">
      <c r="A14" s="504" t="s">
        <v>128</v>
      </c>
      <c r="B14" s="505"/>
      <c r="C14" s="505"/>
      <c r="D14" s="505"/>
      <c r="E14" s="506" t="s">
        <v>129</v>
      </c>
      <c r="F14" s="506"/>
      <c r="G14" s="512">
        <v>66</v>
      </c>
      <c r="H14" s="513"/>
      <c r="I14" s="512">
        <v>72</v>
      </c>
      <c r="J14" s="513"/>
      <c r="K14" s="512">
        <v>124</v>
      </c>
      <c r="L14" s="513"/>
      <c r="M14" s="498">
        <v>121</v>
      </c>
      <c r="N14" s="499"/>
      <c r="O14" s="9"/>
    </row>
    <row r="15" spans="1:15" ht="12.75" customHeight="1" x14ac:dyDescent="0.25">
      <c r="A15" s="494" t="s">
        <v>130</v>
      </c>
      <c r="B15" s="495"/>
      <c r="C15" s="495"/>
      <c r="D15" s="495"/>
      <c r="E15" s="496" t="s">
        <v>131</v>
      </c>
      <c r="F15" s="496" t="s">
        <v>131</v>
      </c>
      <c r="G15" s="510">
        <v>51</v>
      </c>
      <c r="H15" s="511"/>
      <c r="I15" s="510">
        <v>50</v>
      </c>
      <c r="J15" s="511"/>
      <c r="K15" s="510">
        <v>170</v>
      </c>
      <c r="L15" s="511"/>
      <c r="M15" s="470">
        <v>159</v>
      </c>
      <c r="N15" s="471"/>
      <c r="O15" s="9"/>
    </row>
    <row r="16" spans="1:15" ht="12.75" customHeight="1" x14ac:dyDescent="0.2">
      <c r="A16" s="494" t="s">
        <v>132</v>
      </c>
      <c r="B16" s="495"/>
      <c r="C16" s="495"/>
      <c r="D16" s="495"/>
      <c r="E16" s="496" t="s">
        <v>133</v>
      </c>
      <c r="F16" s="496" t="s">
        <v>133</v>
      </c>
      <c r="G16" s="510">
        <v>200</v>
      </c>
      <c r="H16" s="511"/>
      <c r="I16" s="510">
        <v>190</v>
      </c>
      <c r="J16" s="511"/>
      <c r="K16" s="510">
        <v>370</v>
      </c>
      <c r="L16" s="511"/>
      <c r="M16" s="470">
        <v>374</v>
      </c>
      <c r="N16" s="471"/>
      <c r="O16" s="9"/>
    </row>
    <row r="17" spans="1:15" x14ac:dyDescent="0.25">
      <c r="A17" s="494" t="s">
        <v>134</v>
      </c>
      <c r="B17" s="495"/>
      <c r="C17" s="495"/>
      <c r="D17" s="495"/>
      <c r="E17" s="496" t="s">
        <v>135</v>
      </c>
      <c r="F17" s="496" t="s">
        <v>135</v>
      </c>
      <c r="G17" s="510">
        <v>1603</v>
      </c>
      <c r="H17" s="511"/>
      <c r="I17" s="510">
        <v>1609</v>
      </c>
      <c r="J17" s="511"/>
      <c r="K17" s="510">
        <v>1382</v>
      </c>
      <c r="L17" s="511"/>
      <c r="M17" s="470">
        <v>1376</v>
      </c>
      <c r="N17" s="471"/>
    </row>
    <row r="18" spans="1:15" x14ac:dyDescent="0.25">
      <c r="A18" s="488" t="s">
        <v>136</v>
      </c>
      <c r="B18" s="489"/>
      <c r="C18" s="489"/>
      <c r="D18" s="489"/>
      <c r="E18" s="490" t="s">
        <v>137</v>
      </c>
      <c r="F18" s="490" t="s">
        <v>137</v>
      </c>
      <c r="G18" s="508">
        <v>824</v>
      </c>
      <c r="H18" s="509"/>
      <c r="I18" s="508">
        <v>841</v>
      </c>
      <c r="J18" s="509"/>
      <c r="K18" s="508">
        <v>674</v>
      </c>
      <c r="L18" s="509"/>
      <c r="M18" s="492">
        <v>657</v>
      </c>
      <c r="N18" s="493"/>
    </row>
    <row r="19" spans="1:15" x14ac:dyDescent="0.25">
      <c r="A19" s="501" t="s">
        <v>138</v>
      </c>
      <c r="B19" s="502"/>
      <c r="C19" s="502"/>
      <c r="D19" s="502"/>
      <c r="E19" s="502"/>
      <c r="F19" s="502"/>
      <c r="G19" s="460">
        <f>N1-3</f>
        <v>2013</v>
      </c>
      <c r="H19" s="460"/>
      <c r="I19" s="460">
        <f>N1-2</f>
        <v>2014</v>
      </c>
      <c r="J19" s="460"/>
      <c r="K19" s="460">
        <f>N1-1</f>
        <v>2015</v>
      </c>
      <c r="L19" s="460"/>
      <c r="M19" s="503">
        <f>N1</f>
        <v>2016</v>
      </c>
      <c r="N19" s="462"/>
    </row>
    <row r="20" spans="1:15" ht="12.75" x14ac:dyDescent="0.2">
      <c r="A20" s="504" t="s">
        <v>139</v>
      </c>
      <c r="B20" s="505"/>
      <c r="C20" s="505"/>
      <c r="D20" s="505"/>
      <c r="E20" s="506" t="s">
        <v>140</v>
      </c>
      <c r="F20" s="506"/>
      <c r="G20" s="507">
        <v>66</v>
      </c>
      <c r="H20" s="507"/>
      <c r="I20" s="507">
        <v>72</v>
      </c>
      <c r="J20" s="507"/>
      <c r="K20" s="507"/>
      <c r="L20" s="507"/>
      <c r="M20" s="498">
        <v>66</v>
      </c>
      <c r="N20" s="499"/>
    </row>
    <row r="21" spans="1:15" ht="12.75" x14ac:dyDescent="0.2">
      <c r="A21" s="494" t="s">
        <v>141</v>
      </c>
      <c r="B21" s="495"/>
      <c r="C21" s="495"/>
      <c r="D21" s="495"/>
      <c r="E21" s="500" t="s">
        <v>142</v>
      </c>
      <c r="F21" s="496"/>
      <c r="G21" s="497">
        <v>251</v>
      </c>
      <c r="H21" s="497"/>
      <c r="I21" s="497">
        <v>240</v>
      </c>
      <c r="J21" s="497"/>
      <c r="K21" s="497"/>
      <c r="L21" s="497"/>
      <c r="M21" s="470">
        <v>189</v>
      </c>
      <c r="N21" s="471"/>
    </row>
    <row r="22" spans="1:15" ht="12.75" x14ac:dyDescent="0.2">
      <c r="A22" s="494" t="s">
        <v>143</v>
      </c>
      <c r="B22" s="495"/>
      <c r="C22" s="495"/>
      <c r="D22" s="495"/>
      <c r="E22" s="496" t="s">
        <v>144</v>
      </c>
      <c r="F22" s="496"/>
      <c r="G22" s="497">
        <v>422</v>
      </c>
      <c r="H22" s="497"/>
      <c r="I22" s="497">
        <v>414</v>
      </c>
      <c r="J22" s="497"/>
      <c r="K22" s="497"/>
      <c r="L22" s="497"/>
      <c r="M22" s="470">
        <v>405</v>
      </c>
      <c r="N22" s="471"/>
    </row>
    <row r="23" spans="1:15" ht="12.75" x14ac:dyDescent="0.2">
      <c r="A23" s="494" t="s">
        <v>31</v>
      </c>
      <c r="B23" s="495"/>
      <c r="C23" s="495"/>
      <c r="D23" s="495"/>
      <c r="E23" s="496" t="s">
        <v>145</v>
      </c>
      <c r="F23" s="496"/>
      <c r="G23" s="497">
        <v>287</v>
      </c>
      <c r="H23" s="497"/>
      <c r="I23" s="497">
        <v>287</v>
      </c>
      <c r="J23" s="497"/>
      <c r="K23" s="497"/>
      <c r="L23" s="497"/>
      <c r="M23" s="470">
        <v>283</v>
      </c>
      <c r="N23" s="471"/>
    </row>
    <row r="24" spans="1:15" ht="12.75" x14ac:dyDescent="0.2">
      <c r="A24" s="488"/>
      <c r="B24" s="489"/>
      <c r="C24" s="489"/>
      <c r="D24" s="489"/>
      <c r="E24" s="490"/>
      <c r="F24" s="490"/>
      <c r="G24" s="491"/>
      <c r="H24" s="491"/>
      <c r="I24" s="491"/>
      <c r="J24" s="491"/>
      <c r="K24" s="491"/>
      <c r="L24" s="491"/>
      <c r="M24" s="492"/>
      <c r="N24" s="493"/>
    </row>
    <row r="25" spans="1:15" ht="15.75" customHeight="1" thickBot="1" x14ac:dyDescent="0.25">
      <c r="A25" s="10" t="s">
        <v>146</v>
      </c>
      <c r="B25" s="11"/>
      <c r="C25" s="12"/>
      <c r="D25" s="13"/>
      <c r="E25" s="14"/>
      <c r="F25" s="11"/>
      <c r="G25" s="12"/>
      <c r="H25" s="15"/>
      <c r="I25" s="476"/>
      <c r="J25" s="477"/>
      <c r="K25" s="477"/>
      <c r="L25" s="478"/>
      <c r="M25" s="479">
        <v>4227</v>
      </c>
      <c r="N25" s="480"/>
    </row>
    <row r="27" spans="1:15" ht="13.5" thickBot="1" x14ac:dyDescent="0.25"/>
    <row r="28" spans="1:15" ht="12.75" x14ac:dyDescent="0.2">
      <c r="A28" s="481" t="s">
        <v>147</v>
      </c>
      <c r="B28" s="482"/>
      <c r="C28" s="482"/>
      <c r="D28" s="482"/>
      <c r="E28" s="482"/>
      <c r="F28" s="482"/>
      <c r="G28" s="482"/>
      <c r="H28" s="482"/>
      <c r="I28" s="482"/>
      <c r="J28" s="482"/>
      <c r="K28" s="482"/>
      <c r="L28" s="482"/>
      <c r="M28" s="482"/>
      <c r="N28" s="483"/>
    </row>
    <row r="29" spans="1:15" ht="12.75" x14ac:dyDescent="0.2">
      <c r="A29" s="484" t="s">
        <v>148</v>
      </c>
      <c r="B29" s="485"/>
      <c r="C29" s="485"/>
      <c r="D29" s="485"/>
      <c r="E29" s="485"/>
      <c r="F29" s="485"/>
      <c r="G29" s="485"/>
      <c r="H29" s="485"/>
      <c r="I29" s="485"/>
      <c r="J29" s="485"/>
      <c r="K29" s="485"/>
      <c r="L29" s="485"/>
      <c r="M29" s="486">
        <v>10.36</v>
      </c>
      <c r="N29" s="487"/>
      <c r="O29" s="16"/>
    </row>
    <row r="30" spans="1:15" ht="12.75" x14ac:dyDescent="0.2">
      <c r="A30" s="469" t="s">
        <v>149</v>
      </c>
      <c r="B30" s="456"/>
      <c r="C30" s="456"/>
      <c r="D30" s="456"/>
      <c r="E30" s="456"/>
      <c r="F30" s="456"/>
      <c r="G30" s="456"/>
      <c r="H30" s="456"/>
      <c r="I30" s="456"/>
      <c r="J30" s="456"/>
      <c r="K30" s="456"/>
      <c r="L30" s="456"/>
      <c r="M30" s="470">
        <v>2</v>
      </c>
      <c r="N30" s="471"/>
    </row>
    <row r="31" spans="1:15" ht="13.5" customHeight="1" x14ac:dyDescent="0.2">
      <c r="A31" s="466" t="s">
        <v>150</v>
      </c>
      <c r="B31" s="467"/>
      <c r="C31" s="467"/>
      <c r="D31" s="467"/>
      <c r="E31" s="467"/>
      <c r="F31" s="467"/>
      <c r="G31" s="467"/>
      <c r="H31" s="467"/>
      <c r="I31" s="467"/>
      <c r="J31" s="467"/>
      <c r="K31" s="467"/>
      <c r="L31" s="467"/>
      <c r="M31" s="467"/>
      <c r="N31" s="468"/>
    </row>
    <row r="32" spans="1:15" ht="12.75" x14ac:dyDescent="0.2">
      <c r="A32" s="469" t="s">
        <v>151</v>
      </c>
      <c r="B32" s="456"/>
      <c r="C32" s="456"/>
      <c r="D32" s="456"/>
      <c r="E32" s="456"/>
      <c r="F32" s="456"/>
      <c r="G32" s="456"/>
      <c r="H32" s="456"/>
      <c r="I32" s="456"/>
      <c r="J32" s="456"/>
      <c r="K32" s="456"/>
      <c r="L32" s="456"/>
      <c r="M32" s="470">
        <v>0</v>
      </c>
      <c r="N32" s="471" t="e">
        <f>L32/K32</f>
        <v>#DIV/0!</v>
      </c>
    </row>
    <row r="33" spans="1:14" ht="13.5" thickBot="1" x14ac:dyDescent="0.25">
      <c r="A33" s="472" t="s">
        <v>152</v>
      </c>
      <c r="B33" s="473"/>
      <c r="C33" s="473"/>
      <c r="D33" s="473"/>
      <c r="E33" s="473"/>
      <c r="F33" s="473"/>
      <c r="G33" s="473"/>
      <c r="H33" s="473"/>
      <c r="I33" s="473"/>
      <c r="J33" s="473"/>
      <c r="K33" s="473"/>
      <c r="L33" s="473"/>
      <c r="M33" s="474">
        <v>0</v>
      </c>
      <c r="N33" s="475" t="e">
        <f>L33/K33</f>
        <v>#DIV/0!</v>
      </c>
    </row>
    <row r="35" spans="1:14" ht="13.8" thickBot="1" x14ac:dyDescent="0.3"/>
    <row r="36" spans="1:14" x14ac:dyDescent="0.25">
      <c r="A36" s="401" t="s">
        <v>153</v>
      </c>
      <c r="B36" s="402"/>
      <c r="C36" s="402"/>
      <c r="D36" s="402"/>
      <c r="E36" s="402"/>
      <c r="F36" s="402"/>
      <c r="G36" s="402"/>
      <c r="H36" s="402"/>
      <c r="I36" s="402"/>
      <c r="J36" s="402"/>
      <c r="K36" s="402"/>
      <c r="L36" s="402"/>
      <c r="M36" s="402"/>
      <c r="N36" s="403"/>
    </row>
    <row r="37" spans="1:14" x14ac:dyDescent="0.25">
      <c r="A37" s="17" t="s">
        <v>154</v>
      </c>
      <c r="B37" s="18"/>
      <c r="C37" s="18"/>
      <c r="D37" s="18"/>
      <c r="E37" s="18"/>
      <c r="F37" s="18"/>
      <c r="G37" s="460">
        <f>N1-3</f>
        <v>2013</v>
      </c>
      <c r="H37" s="460"/>
      <c r="I37" s="460">
        <f>N1-2</f>
        <v>2014</v>
      </c>
      <c r="J37" s="460"/>
      <c r="K37" s="460">
        <f>N1-1</f>
        <v>2015</v>
      </c>
      <c r="L37" s="460"/>
      <c r="M37" s="461">
        <f>N1</f>
        <v>2016</v>
      </c>
      <c r="N37" s="462"/>
    </row>
    <row r="38" spans="1:14" x14ac:dyDescent="0.25">
      <c r="A38" s="463" t="s">
        <v>155</v>
      </c>
      <c r="B38" s="464"/>
      <c r="C38" s="464"/>
      <c r="D38" s="19" t="s">
        <v>156</v>
      </c>
      <c r="E38" s="464"/>
      <c r="F38" s="465"/>
      <c r="G38" s="458">
        <v>0</v>
      </c>
      <c r="H38" s="458"/>
      <c r="I38" s="458">
        <v>0</v>
      </c>
      <c r="J38" s="458"/>
      <c r="K38" s="458">
        <v>0</v>
      </c>
      <c r="L38" s="458"/>
      <c r="M38" s="458">
        <v>0</v>
      </c>
      <c r="N38" s="459"/>
    </row>
    <row r="39" spans="1:14" x14ac:dyDescent="0.25">
      <c r="A39" s="453" t="s">
        <v>157</v>
      </c>
      <c r="B39" s="454"/>
      <c r="C39" s="454"/>
      <c r="D39" s="20" t="s">
        <v>156</v>
      </c>
      <c r="E39" s="454"/>
      <c r="F39" s="455"/>
      <c r="G39" s="456">
        <v>4.71</v>
      </c>
      <c r="H39" s="456"/>
      <c r="I39" s="456">
        <v>4.71</v>
      </c>
      <c r="J39" s="456"/>
      <c r="K39" s="456">
        <v>4.71</v>
      </c>
      <c r="L39" s="456"/>
      <c r="M39" s="456">
        <v>4.71</v>
      </c>
      <c r="N39" s="457"/>
    </row>
    <row r="40" spans="1:14" x14ac:dyDescent="0.25">
      <c r="A40" s="453" t="s">
        <v>158</v>
      </c>
      <c r="B40" s="454"/>
      <c r="C40" s="454"/>
      <c r="D40" s="20" t="s">
        <v>156</v>
      </c>
      <c r="E40" s="454"/>
      <c r="F40" s="455"/>
      <c r="G40" s="456">
        <v>31.28</v>
      </c>
      <c r="H40" s="456"/>
      <c r="I40" s="456">
        <v>31.72</v>
      </c>
      <c r="J40" s="456"/>
      <c r="K40" s="456">
        <v>31.72</v>
      </c>
      <c r="L40" s="456"/>
      <c r="M40" s="456">
        <v>31.72</v>
      </c>
      <c r="N40" s="457"/>
    </row>
    <row r="41" spans="1:14" x14ac:dyDescent="0.25">
      <c r="A41" s="453" t="s">
        <v>159</v>
      </c>
      <c r="B41" s="454"/>
      <c r="C41" s="454"/>
      <c r="D41" s="20" t="s">
        <v>156</v>
      </c>
      <c r="E41" s="454"/>
      <c r="F41" s="455"/>
      <c r="G41" s="456"/>
      <c r="H41" s="456"/>
      <c r="I41" s="456"/>
      <c r="J41" s="456"/>
      <c r="K41" s="456"/>
      <c r="L41" s="456"/>
      <c r="M41" s="456"/>
      <c r="N41" s="457"/>
    </row>
    <row r="42" spans="1:14" ht="13.8" thickBot="1" x14ac:dyDescent="0.3">
      <c r="A42" s="447" t="s">
        <v>160</v>
      </c>
      <c r="B42" s="448"/>
      <c r="C42" s="448"/>
      <c r="D42" s="21" t="s">
        <v>156</v>
      </c>
      <c r="E42" s="449"/>
      <c r="F42" s="450"/>
      <c r="G42" s="451"/>
      <c r="H42" s="451"/>
      <c r="I42" s="451"/>
      <c r="J42" s="451"/>
      <c r="K42" s="451"/>
      <c r="L42" s="451"/>
      <c r="M42" s="451"/>
      <c r="N42" s="452"/>
    </row>
    <row r="43" spans="1:14" ht="13.8" thickBot="1" x14ac:dyDescent="0.3">
      <c r="A43" s="22"/>
      <c r="B43" s="23"/>
      <c r="C43" s="23"/>
      <c r="D43" s="23"/>
      <c r="E43" s="443" t="s">
        <v>161</v>
      </c>
      <c r="F43" s="444"/>
      <c r="G43" s="443">
        <f>SUM(G38:H42)</f>
        <v>35.99</v>
      </c>
      <c r="H43" s="444"/>
      <c r="I43" s="443">
        <f>SUM(I38:J42)</f>
        <v>36.43</v>
      </c>
      <c r="J43" s="444"/>
      <c r="K43" s="443">
        <f>SUM(K38:L42)</f>
        <v>36.43</v>
      </c>
      <c r="L43" s="444"/>
      <c r="M43" s="445">
        <f>(M38+M39+M40+M41+M42)</f>
        <v>36.43</v>
      </c>
      <c r="N43" s="446"/>
    </row>
    <row r="46" spans="1:14" x14ac:dyDescent="0.25">
      <c r="A46" s="442"/>
      <c r="B46" s="442"/>
      <c r="C46" s="442"/>
      <c r="E46" s="24"/>
    </row>
    <row r="48" spans="1:14" x14ac:dyDescent="0.25">
      <c r="A48" s="442"/>
      <c r="B48" s="442"/>
    </row>
    <row r="49" spans="1:2" x14ac:dyDescent="0.25">
      <c r="A49" s="442"/>
      <c r="B49" s="442"/>
    </row>
    <row r="50" spans="1:2" x14ac:dyDescent="0.25">
      <c r="A50" s="442"/>
      <c r="B50" s="442"/>
    </row>
    <row r="51" spans="1:2" x14ac:dyDescent="0.25">
      <c r="A51" s="442"/>
      <c r="B51" s="442"/>
    </row>
    <row r="52" spans="1:2" x14ac:dyDescent="0.25">
      <c r="A52" s="442"/>
      <c r="B52" s="442"/>
    </row>
    <row r="53" spans="1:2" x14ac:dyDescent="0.25">
      <c r="A53" s="442"/>
      <c r="B53" s="442"/>
    </row>
    <row r="54" spans="1:2" x14ac:dyDescent="0.25">
      <c r="A54" s="442"/>
      <c r="B54" s="442"/>
    </row>
    <row r="55" spans="1:2" x14ac:dyDescent="0.25">
      <c r="A55" s="442"/>
      <c r="B55" s="442"/>
    </row>
    <row r="56" spans="1:2" x14ac:dyDescent="0.25">
      <c r="A56" s="442"/>
      <c r="B56" s="442"/>
    </row>
    <row r="57" spans="1:2" x14ac:dyDescent="0.25">
      <c r="A57" s="442"/>
      <c r="B57" s="442"/>
    </row>
    <row r="58" spans="1:2" x14ac:dyDescent="0.25">
      <c r="A58" s="442"/>
      <c r="B58" s="442"/>
    </row>
    <row r="59" spans="1:2" x14ac:dyDescent="0.25">
      <c r="A59" s="442"/>
      <c r="B59" s="442"/>
    </row>
    <row r="60" spans="1:2" x14ac:dyDescent="0.25">
      <c r="A60" s="442"/>
      <c r="B60" s="442"/>
    </row>
    <row r="61" spans="1:2" x14ac:dyDescent="0.25">
      <c r="A61" s="442"/>
      <c r="B61" s="442"/>
    </row>
    <row r="62" spans="1:2" x14ac:dyDescent="0.25">
      <c r="A62" s="442"/>
      <c r="B62" s="442"/>
    </row>
    <row r="63" spans="1:2" x14ac:dyDescent="0.25">
      <c r="A63" s="442"/>
      <c r="B63" s="442"/>
    </row>
    <row r="64" spans="1:2" x14ac:dyDescent="0.25">
      <c r="A64" s="442"/>
      <c r="B64" s="442"/>
    </row>
  </sheetData>
  <mergeCells count="188">
    <mergeCell ref="A1:L1"/>
    <mergeCell ref="A2:N2"/>
    <mergeCell ref="A3:N3"/>
    <mergeCell ref="A4:F4"/>
    <mergeCell ref="G4:H4"/>
    <mergeCell ref="I4:J4"/>
    <mergeCell ref="K4:L4"/>
    <mergeCell ref="M4:N4"/>
    <mergeCell ref="A7:F7"/>
    <mergeCell ref="G7:N7"/>
    <mergeCell ref="A8:F8"/>
    <mergeCell ref="G8:H8"/>
    <mergeCell ref="I8:J8"/>
    <mergeCell ref="K8:L8"/>
    <mergeCell ref="M8:N8"/>
    <mergeCell ref="A5:F5"/>
    <mergeCell ref="G5:H5"/>
    <mergeCell ref="I5:J5"/>
    <mergeCell ref="K5:L5"/>
    <mergeCell ref="M5:N5"/>
    <mergeCell ref="A6:F6"/>
    <mergeCell ref="G6:H6"/>
    <mergeCell ref="I6:J6"/>
    <mergeCell ref="K6:L6"/>
    <mergeCell ref="M6:N6"/>
    <mergeCell ref="A9:F9"/>
    <mergeCell ref="G9:H9"/>
    <mergeCell ref="I9:J9"/>
    <mergeCell ref="K9:L9"/>
    <mergeCell ref="M9:N9"/>
    <mergeCell ref="A10:F10"/>
    <mergeCell ref="G10:H10"/>
    <mergeCell ref="I10:J10"/>
    <mergeCell ref="K10:L10"/>
    <mergeCell ref="M10:N10"/>
    <mergeCell ref="A11:F11"/>
    <mergeCell ref="G11:H11"/>
    <mergeCell ref="I11:J11"/>
    <mergeCell ref="K11:L11"/>
    <mergeCell ref="M11:N11"/>
    <mergeCell ref="A12:F12"/>
    <mergeCell ref="G12:H12"/>
    <mergeCell ref="I12:J12"/>
    <mergeCell ref="K12:L12"/>
    <mergeCell ref="M12:N12"/>
    <mergeCell ref="A13:F13"/>
    <mergeCell ref="G13:H13"/>
    <mergeCell ref="I13:J13"/>
    <mergeCell ref="K13:L13"/>
    <mergeCell ref="M13:N13"/>
    <mergeCell ref="A14:D14"/>
    <mergeCell ref="E14:F14"/>
    <mergeCell ref="G14:H14"/>
    <mergeCell ref="I14:J14"/>
    <mergeCell ref="K14:L14"/>
    <mergeCell ref="A16:D16"/>
    <mergeCell ref="E16:F16"/>
    <mergeCell ref="G16:H16"/>
    <mergeCell ref="I16:J16"/>
    <mergeCell ref="K16:L16"/>
    <mergeCell ref="M16:N16"/>
    <mergeCell ref="M14:N14"/>
    <mergeCell ref="A15:D15"/>
    <mergeCell ref="E15:F15"/>
    <mergeCell ref="G15:H15"/>
    <mergeCell ref="I15:J15"/>
    <mergeCell ref="K15:L15"/>
    <mergeCell ref="M15:N15"/>
    <mergeCell ref="A18:D18"/>
    <mergeCell ref="E18:F18"/>
    <mergeCell ref="G18:H18"/>
    <mergeCell ref="I18:J18"/>
    <mergeCell ref="K18:L18"/>
    <mergeCell ref="M18:N18"/>
    <mergeCell ref="A17:D17"/>
    <mergeCell ref="E17:F17"/>
    <mergeCell ref="G17:H17"/>
    <mergeCell ref="I17:J17"/>
    <mergeCell ref="K17:L17"/>
    <mergeCell ref="M17:N17"/>
    <mergeCell ref="A19:F19"/>
    <mergeCell ref="G19:H19"/>
    <mergeCell ref="I19:J19"/>
    <mergeCell ref="K19:L19"/>
    <mergeCell ref="M19:N19"/>
    <mergeCell ref="A20:D20"/>
    <mergeCell ref="E20:F20"/>
    <mergeCell ref="G20:H20"/>
    <mergeCell ref="I20:J20"/>
    <mergeCell ref="K20:L20"/>
    <mergeCell ref="A22:D22"/>
    <mergeCell ref="E22:F22"/>
    <mergeCell ref="G22:H22"/>
    <mergeCell ref="I22:J22"/>
    <mergeCell ref="K22:L22"/>
    <mergeCell ref="M22:N22"/>
    <mergeCell ref="M20:N20"/>
    <mergeCell ref="A21:D21"/>
    <mergeCell ref="E21:F21"/>
    <mergeCell ref="G21:H21"/>
    <mergeCell ref="I21:J21"/>
    <mergeCell ref="K21:L21"/>
    <mergeCell ref="M21:N21"/>
    <mergeCell ref="A24:D24"/>
    <mergeCell ref="E24:F24"/>
    <mergeCell ref="G24:H24"/>
    <mergeCell ref="I24:J24"/>
    <mergeCell ref="K24:L24"/>
    <mergeCell ref="M24:N24"/>
    <mergeCell ref="A23:D23"/>
    <mergeCell ref="E23:F23"/>
    <mergeCell ref="G23:H23"/>
    <mergeCell ref="I23:J23"/>
    <mergeCell ref="K23:L23"/>
    <mergeCell ref="M23:N23"/>
    <mergeCell ref="A31:N31"/>
    <mergeCell ref="A32:C32"/>
    <mergeCell ref="D32:L32"/>
    <mergeCell ref="M32:N32"/>
    <mergeCell ref="A33:C33"/>
    <mergeCell ref="D33:L33"/>
    <mergeCell ref="M33:N33"/>
    <mergeCell ref="I25:L25"/>
    <mergeCell ref="M25:N25"/>
    <mergeCell ref="A28:N28"/>
    <mergeCell ref="A29:L29"/>
    <mergeCell ref="M29:N29"/>
    <mergeCell ref="A30:C30"/>
    <mergeCell ref="D30:L30"/>
    <mergeCell ref="M30:N30"/>
    <mergeCell ref="M38:N38"/>
    <mergeCell ref="A39:C39"/>
    <mergeCell ref="E39:F39"/>
    <mergeCell ref="G39:H39"/>
    <mergeCell ref="I39:J39"/>
    <mergeCell ref="K39:L39"/>
    <mergeCell ref="M39:N39"/>
    <mergeCell ref="A36:N36"/>
    <mergeCell ref="G37:H37"/>
    <mergeCell ref="I37:J37"/>
    <mergeCell ref="K37:L37"/>
    <mergeCell ref="M37:N37"/>
    <mergeCell ref="A38:C38"/>
    <mergeCell ref="E38:F38"/>
    <mergeCell ref="G38:H38"/>
    <mergeCell ref="I38:J38"/>
    <mergeCell ref="K38:L38"/>
    <mergeCell ref="A41:C41"/>
    <mergeCell ref="E41:F41"/>
    <mergeCell ref="G41:H41"/>
    <mergeCell ref="I41:J41"/>
    <mergeCell ref="K41:L41"/>
    <mergeCell ref="M41:N41"/>
    <mergeCell ref="A40:C40"/>
    <mergeCell ref="E40:F40"/>
    <mergeCell ref="G40:H40"/>
    <mergeCell ref="I40:J40"/>
    <mergeCell ref="K40:L40"/>
    <mergeCell ref="M40:N40"/>
    <mergeCell ref="K43:L43"/>
    <mergeCell ref="M43:N43"/>
    <mergeCell ref="A46:C46"/>
    <mergeCell ref="A42:C42"/>
    <mergeCell ref="E42:F42"/>
    <mergeCell ref="G42:H42"/>
    <mergeCell ref="I42:J42"/>
    <mergeCell ref="K42:L42"/>
    <mergeCell ref="M42:N42"/>
    <mergeCell ref="A48:B48"/>
    <mergeCell ref="A49:B49"/>
    <mergeCell ref="A50:B50"/>
    <mergeCell ref="A51:B51"/>
    <mergeCell ref="A52:B52"/>
    <mergeCell ref="A53:B53"/>
    <mergeCell ref="E43:F43"/>
    <mergeCell ref="G43:H43"/>
    <mergeCell ref="I43:J43"/>
    <mergeCell ref="A60:B60"/>
    <mergeCell ref="A61:B61"/>
    <mergeCell ref="A62:B62"/>
    <mergeCell ref="A63:B63"/>
    <mergeCell ref="A64:B64"/>
    <mergeCell ref="A54:B54"/>
    <mergeCell ref="A55:B55"/>
    <mergeCell ref="A56:B56"/>
    <mergeCell ref="A57:B57"/>
    <mergeCell ref="A58:B58"/>
    <mergeCell ref="A59:B59"/>
  </mergeCells>
  <pageMargins left="0.39370078740157483" right="0.39370078740157483" top="0.67" bottom="0.19685039370078741" header="0.19685039370078741" footer="0.19685039370078741"/>
  <pageSetup paperSize="9" scale="98" orientation="landscape" r:id="rId1"/>
  <headerFooter alignWithMargins="0">
    <oddHeader>&amp;C&amp;B</oddHeader>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topLeftCell="A27" zoomScaleNormal="100" workbookViewId="0">
      <selection activeCell="K51" sqref="K51:L51"/>
    </sheetView>
  </sheetViews>
  <sheetFormatPr defaultRowHeight="13.2" x14ac:dyDescent="0.25"/>
  <cols>
    <col min="1" max="4" width="9.109375" style="5"/>
    <col min="5" max="6" width="14" style="5" bestFit="1" customWidth="1"/>
    <col min="7" max="7" width="14.33203125" style="5" bestFit="1" customWidth="1"/>
    <col min="8" max="8" width="12.6640625" style="5" customWidth="1"/>
    <col min="9" max="9" width="12.44140625" style="5" customWidth="1"/>
    <col min="10" max="10" width="13" style="5" customWidth="1"/>
    <col min="11" max="11" width="12.88671875" style="5" customWidth="1"/>
    <col min="12" max="12" width="13" style="5" customWidth="1"/>
    <col min="13" max="13" width="11" style="5" customWidth="1"/>
    <col min="14" max="14" width="19" style="5" bestFit="1" customWidth="1"/>
    <col min="15" max="260" width="9.109375" style="5"/>
    <col min="261" max="262" width="14" style="5" bestFit="1" customWidth="1"/>
    <col min="263" max="263" width="14.33203125" style="5" bestFit="1" customWidth="1"/>
    <col min="264" max="264" width="12.6640625" style="5" customWidth="1"/>
    <col min="265" max="265" width="12.44140625" style="5" customWidth="1"/>
    <col min="266" max="266" width="13" style="5" customWidth="1"/>
    <col min="267" max="267" width="12.88671875" style="5" customWidth="1"/>
    <col min="268" max="268" width="13" style="5" customWidth="1"/>
    <col min="269" max="269" width="9.109375" style="5"/>
    <col min="270" max="270" width="19" style="5" bestFit="1" customWidth="1"/>
    <col min="271" max="516" width="9.109375" style="5"/>
    <col min="517" max="518" width="14" style="5" bestFit="1" customWidth="1"/>
    <col min="519" max="519" width="14.33203125" style="5" bestFit="1" customWidth="1"/>
    <col min="520" max="520" width="12.6640625" style="5" customWidth="1"/>
    <col min="521" max="521" width="12.44140625" style="5" customWidth="1"/>
    <col min="522" max="522" width="13" style="5" customWidth="1"/>
    <col min="523" max="523" width="12.88671875" style="5" customWidth="1"/>
    <col min="524" max="524" width="13" style="5" customWidth="1"/>
    <col min="525" max="525" width="9.109375" style="5"/>
    <col min="526" max="526" width="19" style="5" bestFit="1" customWidth="1"/>
    <col min="527" max="772" width="9.109375" style="5"/>
    <col min="773" max="774" width="14" style="5" bestFit="1" customWidth="1"/>
    <col min="775" max="775" width="14.33203125" style="5" bestFit="1" customWidth="1"/>
    <col min="776" max="776" width="12.6640625" style="5" customWidth="1"/>
    <col min="777" max="777" width="12.44140625" style="5" customWidth="1"/>
    <col min="778" max="778" width="13" style="5" customWidth="1"/>
    <col min="779" max="779" width="12.88671875" style="5" customWidth="1"/>
    <col min="780" max="780" width="13" style="5" customWidth="1"/>
    <col min="781" max="781" width="9.109375" style="5"/>
    <col min="782" max="782" width="19" style="5" bestFit="1" customWidth="1"/>
    <col min="783" max="1028" width="9.109375" style="5"/>
    <col min="1029" max="1030" width="14" style="5" bestFit="1" customWidth="1"/>
    <col min="1031" max="1031" width="14.33203125" style="5" bestFit="1" customWidth="1"/>
    <col min="1032" max="1032" width="12.6640625" style="5" customWidth="1"/>
    <col min="1033" max="1033" width="12.44140625" style="5" customWidth="1"/>
    <col min="1034" max="1034" width="13" style="5" customWidth="1"/>
    <col min="1035" max="1035" width="12.88671875" style="5" customWidth="1"/>
    <col min="1036" max="1036" width="13" style="5" customWidth="1"/>
    <col min="1037" max="1037" width="9.109375" style="5"/>
    <col min="1038" max="1038" width="19" style="5" bestFit="1" customWidth="1"/>
    <col min="1039" max="1284" width="9.109375" style="5"/>
    <col min="1285" max="1286" width="14" style="5" bestFit="1" customWidth="1"/>
    <col min="1287" max="1287" width="14.33203125" style="5" bestFit="1" customWidth="1"/>
    <col min="1288" max="1288" width="12.6640625" style="5" customWidth="1"/>
    <col min="1289" max="1289" width="12.44140625" style="5" customWidth="1"/>
    <col min="1290" max="1290" width="13" style="5" customWidth="1"/>
    <col min="1291" max="1291" width="12.88671875" style="5" customWidth="1"/>
    <col min="1292" max="1292" width="13" style="5" customWidth="1"/>
    <col min="1293" max="1293" width="9.109375" style="5"/>
    <col min="1294" max="1294" width="19" style="5" bestFit="1" customWidth="1"/>
    <col min="1295" max="1540" width="9.109375" style="5"/>
    <col min="1541" max="1542" width="14" style="5" bestFit="1" customWidth="1"/>
    <col min="1543" max="1543" width="14.33203125" style="5" bestFit="1" customWidth="1"/>
    <col min="1544" max="1544" width="12.6640625" style="5" customWidth="1"/>
    <col min="1545" max="1545" width="12.44140625" style="5" customWidth="1"/>
    <col min="1546" max="1546" width="13" style="5" customWidth="1"/>
    <col min="1547" max="1547" width="12.88671875" style="5" customWidth="1"/>
    <col min="1548" max="1548" width="13" style="5" customWidth="1"/>
    <col min="1549" max="1549" width="9.109375" style="5"/>
    <col min="1550" max="1550" width="19" style="5" bestFit="1" customWidth="1"/>
    <col min="1551" max="1796" width="9.109375" style="5"/>
    <col min="1797" max="1798" width="14" style="5" bestFit="1" customWidth="1"/>
    <col min="1799" max="1799" width="14.33203125" style="5" bestFit="1" customWidth="1"/>
    <col min="1800" max="1800" width="12.6640625" style="5" customWidth="1"/>
    <col min="1801" max="1801" width="12.44140625" style="5" customWidth="1"/>
    <col min="1802" max="1802" width="13" style="5" customWidth="1"/>
    <col min="1803" max="1803" width="12.88671875" style="5" customWidth="1"/>
    <col min="1804" max="1804" width="13" style="5" customWidth="1"/>
    <col min="1805" max="1805" width="9.109375" style="5"/>
    <col min="1806" max="1806" width="19" style="5" bestFit="1" customWidth="1"/>
    <col min="1807" max="2052" width="9.109375" style="5"/>
    <col min="2053" max="2054" width="14" style="5" bestFit="1" customWidth="1"/>
    <col min="2055" max="2055" width="14.33203125" style="5" bestFit="1" customWidth="1"/>
    <col min="2056" max="2056" width="12.6640625" style="5" customWidth="1"/>
    <col min="2057" max="2057" width="12.44140625" style="5" customWidth="1"/>
    <col min="2058" max="2058" width="13" style="5" customWidth="1"/>
    <col min="2059" max="2059" width="12.88671875" style="5" customWidth="1"/>
    <col min="2060" max="2060" width="13" style="5" customWidth="1"/>
    <col min="2061" max="2061" width="9.109375" style="5"/>
    <col min="2062" max="2062" width="19" style="5" bestFit="1" customWidth="1"/>
    <col min="2063" max="2308" width="9.109375" style="5"/>
    <col min="2309" max="2310" width="14" style="5" bestFit="1" customWidth="1"/>
    <col min="2311" max="2311" width="14.33203125" style="5" bestFit="1" customWidth="1"/>
    <col min="2312" max="2312" width="12.6640625" style="5" customWidth="1"/>
    <col min="2313" max="2313" width="12.44140625" style="5" customWidth="1"/>
    <col min="2314" max="2314" width="13" style="5" customWidth="1"/>
    <col min="2315" max="2315" width="12.88671875" style="5" customWidth="1"/>
    <col min="2316" max="2316" width="13" style="5" customWidth="1"/>
    <col min="2317" max="2317" width="9.109375" style="5"/>
    <col min="2318" max="2318" width="19" style="5" bestFit="1" customWidth="1"/>
    <col min="2319" max="2564" width="9.109375" style="5"/>
    <col min="2565" max="2566" width="14" style="5" bestFit="1" customWidth="1"/>
    <col min="2567" max="2567" width="14.33203125" style="5" bestFit="1" customWidth="1"/>
    <col min="2568" max="2568" width="12.6640625" style="5" customWidth="1"/>
    <col min="2569" max="2569" width="12.44140625" style="5" customWidth="1"/>
    <col min="2570" max="2570" width="13" style="5" customWidth="1"/>
    <col min="2571" max="2571" width="12.88671875" style="5" customWidth="1"/>
    <col min="2572" max="2572" width="13" style="5" customWidth="1"/>
    <col min="2573" max="2573" width="9.109375" style="5"/>
    <col min="2574" max="2574" width="19" style="5" bestFit="1" customWidth="1"/>
    <col min="2575" max="2820" width="9.109375" style="5"/>
    <col min="2821" max="2822" width="14" style="5" bestFit="1" customWidth="1"/>
    <col min="2823" max="2823" width="14.33203125" style="5" bestFit="1" customWidth="1"/>
    <col min="2824" max="2824" width="12.6640625" style="5" customWidth="1"/>
    <col min="2825" max="2825" width="12.44140625" style="5" customWidth="1"/>
    <col min="2826" max="2826" width="13" style="5" customWidth="1"/>
    <col min="2827" max="2827" width="12.88671875" style="5" customWidth="1"/>
    <col min="2828" max="2828" width="13" style="5" customWidth="1"/>
    <col min="2829" max="2829" width="9.109375" style="5"/>
    <col min="2830" max="2830" width="19" style="5" bestFit="1" customWidth="1"/>
    <col min="2831" max="3076" width="9.109375" style="5"/>
    <col min="3077" max="3078" width="14" style="5" bestFit="1" customWidth="1"/>
    <col min="3079" max="3079" width="14.33203125" style="5" bestFit="1" customWidth="1"/>
    <col min="3080" max="3080" width="12.6640625" style="5" customWidth="1"/>
    <col min="3081" max="3081" width="12.44140625" style="5" customWidth="1"/>
    <col min="3082" max="3082" width="13" style="5" customWidth="1"/>
    <col min="3083" max="3083" width="12.88671875" style="5" customWidth="1"/>
    <col min="3084" max="3084" width="13" style="5" customWidth="1"/>
    <col min="3085" max="3085" width="9.109375" style="5"/>
    <col min="3086" max="3086" width="19" style="5" bestFit="1" customWidth="1"/>
    <col min="3087" max="3332" width="9.109375" style="5"/>
    <col min="3333" max="3334" width="14" style="5" bestFit="1" customWidth="1"/>
    <col min="3335" max="3335" width="14.33203125" style="5" bestFit="1" customWidth="1"/>
    <col min="3336" max="3336" width="12.6640625" style="5" customWidth="1"/>
    <col min="3337" max="3337" width="12.44140625" style="5" customWidth="1"/>
    <col min="3338" max="3338" width="13" style="5" customWidth="1"/>
    <col min="3339" max="3339" width="12.88671875" style="5" customWidth="1"/>
    <col min="3340" max="3340" width="13" style="5" customWidth="1"/>
    <col min="3341" max="3341" width="9.109375" style="5"/>
    <col min="3342" max="3342" width="19" style="5" bestFit="1" customWidth="1"/>
    <col min="3343" max="3588" width="9.109375" style="5"/>
    <col min="3589" max="3590" width="14" style="5" bestFit="1" customWidth="1"/>
    <col min="3591" max="3591" width="14.33203125" style="5" bestFit="1" customWidth="1"/>
    <col min="3592" max="3592" width="12.6640625" style="5" customWidth="1"/>
    <col min="3593" max="3593" width="12.44140625" style="5" customWidth="1"/>
    <col min="3594" max="3594" width="13" style="5" customWidth="1"/>
    <col min="3595" max="3595" width="12.88671875" style="5" customWidth="1"/>
    <col min="3596" max="3596" width="13" style="5" customWidth="1"/>
    <col min="3597" max="3597" width="9.109375" style="5"/>
    <col min="3598" max="3598" width="19" style="5" bestFit="1" customWidth="1"/>
    <col min="3599" max="3844" width="9.109375" style="5"/>
    <col min="3845" max="3846" width="14" style="5" bestFit="1" customWidth="1"/>
    <col min="3847" max="3847" width="14.33203125" style="5" bestFit="1" customWidth="1"/>
    <col min="3848" max="3848" width="12.6640625" style="5" customWidth="1"/>
    <col min="3849" max="3849" width="12.44140625" style="5" customWidth="1"/>
    <col min="3850" max="3850" width="13" style="5" customWidth="1"/>
    <col min="3851" max="3851" width="12.88671875" style="5" customWidth="1"/>
    <col min="3852" max="3852" width="13" style="5" customWidth="1"/>
    <col min="3853" max="3853" width="9.109375" style="5"/>
    <col min="3854" max="3854" width="19" style="5" bestFit="1" customWidth="1"/>
    <col min="3855" max="4100" width="9.109375" style="5"/>
    <col min="4101" max="4102" width="14" style="5" bestFit="1" customWidth="1"/>
    <col min="4103" max="4103" width="14.33203125" style="5" bestFit="1" customWidth="1"/>
    <col min="4104" max="4104" width="12.6640625" style="5" customWidth="1"/>
    <col min="4105" max="4105" width="12.44140625" style="5" customWidth="1"/>
    <col min="4106" max="4106" width="13" style="5" customWidth="1"/>
    <col min="4107" max="4107" width="12.88671875" style="5" customWidth="1"/>
    <col min="4108" max="4108" width="13" style="5" customWidth="1"/>
    <col min="4109" max="4109" width="9.109375" style="5"/>
    <col min="4110" max="4110" width="19" style="5" bestFit="1" customWidth="1"/>
    <col min="4111" max="4356" width="9.109375" style="5"/>
    <col min="4357" max="4358" width="14" style="5" bestFit="1" customWidth="1"/>
    <col min="4359" max="4359" width="14.33203125" style="5" bestFit="1" customWidth="1"/>
    <col min="4360" max="4360" width="12.6640625" style="5" customWidth="1"/>
    <col min="4361" max="4361" width="12.44140625" style="5" customWidth="1"/>
    <col min="4362" max="4362" width="13" style="5" customWidth="1"/>
    <col min="4363" max="4363" width="12.88671875" style="5" customWidth="1"/>
    <col min="4364" max="4364" width="13" style="5" customWidth="1"/>
    <col min="4365" max="4365" width="9.109375" style="5"/>
    <col min="4366" max="4366" width="19" style="5" bestFit="1" customWidth="1"/>
    <col min="4367" max="4612" width="9.109375" style="5"/>
    <col min="4613" max="4614" width="14" style="5" bestFit="1" customWidth="1"/>
    <col min="4615" max="4615" width="14.33203125" style="5" bestFit="1" customWidth="1"/>
    <col min="4616" max="4616" width="12.6640625" style="5" customWidth="1"/>
    <col min="4617" max="4617" width="12.44140625" style="5" customWidth="1"/>
    <col min="4618" max="4618" width="13" style="5" customWidth="1"/>
    <col min="4619" max="4619" width="12.88671875" style="5" customWidth="1"/>
    <col min="4620" max="4620" width="13" style="5" customWidth="1"/>
    <col min="4621" max="4621" width="9.109375" style="5"/>
    <col min="4622" max="4622" width="19" style="5" bestFit="1" customWidth="1"/>
    <col min="4623" max="4868" width="9.109375" style="5"/>
    <col min="4869" max="4870" width="14" style="5" bestFit="1" customWidth="1"/>
    <col min="4871" max="4871" width="14.33203125" style="5" bestFit="1" customWidth="1"/>
    <col min="4872" max="4872" width="12.6640625" style="5" customWidth="1"/>
    <col min="4873" max="4873" width="12.44140625" style="5" customWidth="1"/>
    <col min="4874" max="4874" width="13" style="5" customWidth="1"/>
    <col min="4875" max="4875" width="12.88671875" style="5" customWidth="1"/>
    <col min="4876" max="4876" width="13" style="5" customWidth="1"/>
    <col min="4877" max="4877" width="9.109375" style="5"/>
    <col min="4878" max="4878" width="19" style="5" bestFit="1" customWidth="1"/>
    <col min="4879" max="5124" width="9.109375" style="5"/>
    <col min="5125" max="5126" width="14" style="5" bestFit="1" customWidth="1"/>
    <col min="5127" max="5127" width="14.33203125" style="5" bestFit="1" customWidth="1"/>
    <col min="5128" max="5128" width="12.6640625" style="5" customWidth="1"/>
    <col min="5129" max="5129" width="12.44140625" style="5" customWidth="1"/>
    <col min="5130" max="5130" width="13" style="5" customWidth="1"/>
    <col min="5131" max="5131" width="12.88671875" style="5" customWidth="1"/>
    <col min="5132" max="5132" width="13" style="5" customWidth="1"/>
    <col min="5133" max="5133" width="9.109375" style="5"/>
    <col min="5134" max="5134" width="19" style="5" bestFit="1" customWidth="1"/>
    <col min="5135" max="5380" width="9.109375" style="5"/>
    <col min="5381" max="5382" width="14" style="5" bestFit="1" customWidth="1"/>
    <col min="5383" max="5383" width="14.33203125" style="5" bestFit="1" customWidth="1"/>
    <col min="5384" max="5384" width="12.6640625" style="5" customWidth="1"/>
    <col min="5385" max="5385" width="12.44140625" style="5" customWidth="1"/>
    <col min="5386" max="5386" width="13" style="5" customWidth="1"/>
    <col min="5387" max="5387" width="12.88671875" style="5" customWidth="1"/>
    <col min="5388" max="5388" width="13" style="5" customWidth="1"/>
    <col min="5389" max="5389" width="9.109375" style="5"/>
    <col min="5390" max="5390" width="19" style="5" bestFit="1" customWidth="1"/>
    <col min="5391" max="5636" width="9.109375" style="5"/>
    <col min="5637" max="5638" width="14" style="5" bestFit="1" customWidth="1"/>
    <col min="5639" max="5639" width="14.33203125" style="5" bestFit="1" customWidth="1"/>
    <col min="5640" max="5640" width="12.6640625" style="5" customWidth="1"/>
    <col min="5641" max="5641" width="12.44140625" style="5" customWidth="1"/>
    <col min="5642" max="5642" width="13" style="5" customWidth="1"/>
    <col min="5643" max="5643" width="12.88671875" style="5" customWidth="1"/>
    <col min="5644" max="5644" width="13" style="5" customWidth="1"/>
    <col min="5645" max="5645" width="9.109375" style="5"/>
    <col min="5646" max="5646" width="19" style="5" bestFit="1" customWidth="1"/>
    <col min="5647" max="5892" width="9.109375" style="5"/>
    <col min="5893" max="5894" width="14" style="5" bestFit="1" customWidth="1"/>
    <col min="5895" max="5895" width="14.33203125" style="5" bestFit="1" customWidth="1"/>
    <col min="5896" max="5896" width="12.6640625" style="5" customWidth="1"/>
    <col min="5897" max="5897" width="12.44140625" style="5" customWidth="1"/>
    <col min="5898" max="5898" width="13" style="5" customWidth="1"/>
    <col min="5899" max="5899" width="12.88671875" style="5" customWidth="1"/>
    <col min="5900" max="5900" width="13" style="5" customWidth="1"/>
    <col min="5901" max="5901" width="9.109375" style="5"/>
    <col min="5902" max="5902" width="19" style="5" bestFit="1" customWidth="1"/>
    <col min="5903" max="6148" width="9.109375" style="5"/>
    <col min="6149" max="6150" width="14" style="5" bestFit="1" customWidth="1"/>
    <col min="6151" max="6151" width="14.33203125" style="5" bestFit="1" customWidth="1"/>
    <col min="6152" max="6152" width="12.6640625" style="5" customWidth="1"/>
    <col min="6153" max="6153" width="12.44140625" style="5" customWidth="1"/>
    <col min="6154" max="6154" width="13" style="5" customWidth="1"/>
    <col min="6155" max="6155" width="12.88671875" style="5" customWidth="1"/>
    <col min="6156" max="6156" width="13" style="5" customWidth="1"/>
    <col min="6157" max="6157" width="9.109375" style="5"/>
    <col min="6158" max="6158" width="19" style="5" bestFit="1" customWidth="1"/>
    <col min="6159" max="6404" width="9.109375" style="5"/>
    <col min="6405" max="6406" width="14" style="5" bestFit="1" customWidth="1"/>
    <col min="6407" max="6407" width="14.33203125" style="5" bestFit="1" customWidth="1"/>
    <col min="6408" max="6408" width="12.6640625" style="5" customWidth="1"/>
    <col min="6409" max="6409" width="12.44140625" style="5" customWidth="1"/>
    <col min="6410" max="6410" width="13" style="5" customWidth="1"/>
    <col min="6411" max="6411" width="12.88671875" style="5" customWidth="1"/>
    <col min="6412" max="6412" width="13" style="5" customWidth="1"/>
    <col min="6413" max="6413" width="9.109375" style="5"/>
    <col min="6414" max="6414" width="19" style="5" bestFit="1" customWidth="1"/>
    <col min="6415" max="6660" width="9.109375" style="5"/>
    <col min="6661" max="6662" width="14" style="5" bestFit="1" customWidth="1"/>
    <col min="6663" max="6663" width="14.33203125" style="5" bestFit="1" customWidth="1"/>
    <col min="6664" max="6664" width="12.6640625" style="5" customWidth="1"/>
    <col min="6665" max="6665" width="12.44140625" style="5" customWidth="1"/>
    <col min="6666" max="6666" width="13" style="5" customWidth="1"/>
    <col min="6667" max="6667" width="12.88671875" style="5" customWidth="1"/>
    <col min="6668" max="6668" width="13" style="5" customWidth="1"/>
    <col min="6669" max="6669" width="9.109375" style="5"/>
    <col min="6670" max="6670" width="19" style="5" bestFit="1" customWidth="1"/>
    <col min="6671" max="6916" width="9.109375" style="5"/>
    <col min="6917" max="6918" width="14" style="5" bestFit="1" customWidth="1"/>
    <col min="6919" max="6919" width="14.33203125" style="5" bestFit="1" customWidth="1"/>
    <col min="6920" max="6920" width="12.6640625" style="5" customWidth="1"/>
    <col min="6921" max="6921" width="12.44140625" style="5" customWidth="1"/>
    <col min="6922" max="6922" width="13" style="5" customWidth="1"/>
    <col min="6923" max="6923" width="12.88671875" style="5" customWidth="1"/>
    <col min="6924" max="6924" width="13" style="5" customWidth="1"/>
    <col min="6925" max="6925" width="9.109375" style="5"/>
    <col min="6926" max="6926" width="19" style="5" bestFit="1" customWidth="1"/>
    <col min="6927" max="7172" width="9.109375" style="5"/>
    <col min="7173" max="7174" width="14" style="5" bestFit="1" customWidth="1"/>
    <col min="7175" max="7175" width="14.33203125" style="5" bestFit="1" customWidth="1"/>
    <col min="7176" max="7176" width="12.6640625" style="5" customWidth="1"/>
    <col min="7177" max="7177" width="12.44140625" style="5" customWidth="1"/>
    <col min="7178" max="7178" width="13" style="5" customWidth="1"/>
    <col min="7179" max="7179" width="12.88671875" style="5" customWidth="1"/>
    <col min="7180" max="7180" width="13" style="5" customWidth="1"/>
    <col min="7181" max="7181" width="9.109375" style="5"/>
    <col min="7182" max="7182" width="19" style="5" bestFit="1" customWidth="1"/>
    <col min="7183" max="7428" width="9.109375" style="5"/>
    <col min="7429" max="7430" width="14" style="5" bestFit="1" customWidth="1"/>
    <col min="7431" max="7431" width="14.33203125" style="5" bestFit="1" customWidth="1"/>
    <col min="7432" max="7432" width="12.6640625" style="5" customWidth="1"/>
    <col min="7433" max="7433" width="12.44140625" style="5" customWidth="1"/>
    <col min="7434" max="7434" width="13" style="5" customWidth="1"/>
    <col min="7435" max="7435" width="12.88671875" style="5" customWidth="1"/>
    <col min="7436" max="7436" width="13" style="5" customWidth="1"/>
    <col min="7437" max="7437" width="9.109375" style="5"/>
    <col min="7438" max="7438" width="19" style="5" bestFit="1" customWidth="1"/>
    <col min="7439" max="7684" width="9.109375" style="5"/>
    <col min="7685" max="7686" width="14" style="5" bestFit="1" customWidth="1"/>
    <col min="7687" max="7687" width="14.33203125" style="5" bestFit="1" customWidth="1"/>
    <col min="7688" max="7688" width="12.6640625" style="5" customWidth="1"/>
    <col min="7689" max="7689" width="12.44140625" style="5" customWidth="1"/>
    <col min="7690" max="7690" width="13" style="5" customWidth="1"/>
    <col min="7691" max="7691" width="12.88671875" style="5" customWidth="1"/>
    <col min="7692" max="7692" width="13" style="5" customWidth="1"/>
    <col min="7693" max="7693" width="9.109375" style="5"/>
    <col min="7694" max="7694" width="19" style="5" bestFit="1" customWidth="1"/>
    <col min="7695" max="7940" width="9.109375" style="5"/>
    <col min="7941" max="7942" width="14" style="5" bestFit="1" customWidth="1"/>
    <col min="7943" max="7943" width="14.33203125" style="5" bestFit="1" customWidth="1"/>
    <col min="7944" max="7944" width="12.6640625" style="5" customWidth="1"/>
    <col min="7945" max="7945" width="12.44140625" style="5" customWidth="1"/>
    <col min="7946" max="7946" width="13" style="5" customWidth="1"/>
    <col min="7947" max="7947" width="12.88671875" style="5" customWidth="1"/>
    <col min="7948" max="7948" width="13" style="5" customWidth="1"/>
    <col min="7949" max="7949" width="9.109375" style="5"/>
    <col min="7950" max="7950" width="19" style="5" bestFit="1" customWidth="1"/>
    <col min="7951" max="8196" width="9.109375" style="5"/>
    <col min="8197" max="8198" width="14" style="5" bestFit="1" customWidth="1"/>
    <col min="8199" max="8199" width="14.33203125" style="5" bestFit="1" customWidth="1"/>
    <col min="8200" max="8200" width="12.6640625" style="5" customWidth="1"/>
    <col min="8201" max="8201" width="12.44140625" style="5" customWidth="1"/>
    <col min="8202" max="8202" width="13" style="5" customWidth="1"/>
    <col min="8203" max="8203" width="12.88671875" style="5" customWidth="1"/>
    <col min="8204" max="8204" width="13" style="5" customWidth="1"/>
    <col min="8205" max="8205" width="9.109375" style="5"/>
    <col min="8206" max="8206" width="19" style="5" bestFit="1" customWidth="1"/>
    <col min="8207" max="8452" width="9.109375" style="5"/>
    <col min="8453" max="8454" width="14" style="5" bestFit="1" customWidth="1"/>
    <col min="8455" max="8455" width="14.33203125" style="5" bestFit="1" customWidth="1"/>
    <col min="8456" max="8456" width="12.6640625" style="5" customWidth="1"/>
    <col min="8457" max="8457" width="12.44140625" style="5" customWidth="1"/>
    <col min="8458" max="8458" width="13" style="5" customWidth="1"/>
    <col min="8459" max="8459" width="12.88671875" style="5" customWidth="1"/>
    <col min="8460" max="8460" width="13" style="5" customWidth="1"/>
    <col min="8461" max="8461" width="9.109375" style="5"/>
    <col min="8462" max="8462" width="19" style="5" bestFit="1" customWidth="1"/>
    <col min="8463" max="8708" width="9.109375" style="5"/>
    <col min="8709" max="8710" width="14" style="5" bestFit="1" customWidth="1"/>
    <col min="8711" max="8711" width="14.33203125" style="5" bestFit="1" customWidth="1"/>
    <col min="8712" max="8712" width="12.6640625" style="5" customWidth="1"/>
    <col min="8713" max="8713" width="12.44140625" style="5" customWidth="1"/>
    <col min="8714" max="8714" width="13" style="5" customWidth="1"/>
    <col min="8715" max="8715" width="12.88671875" style="5" customWidth="1"/>
    <col min="8716" max="8716" width="13" style="5" customWidth="1"/>
    <col min="8717" max="8717" width="9.109375" style="5"/>
    <col min="8718" max="8718" width="19" style="5" bestFit="1" customWidth="1"/>
    <col min="8719" max="8964" width="9.109375" style="5"/>
    <col min="8965" max="8966" width="14" style="5" bestFit="1" customWidth="1"/>
    <col min="8967" max="8967" width="14.33203125" style="5" bestFit="1" customWidth="1"/>
    <col min="8968" max="8968" width="12.6640625" style="5" customWidth="1"/>
    <col min="8969" max="8969" width="12.44140625" style="5" customWidth="1"/>
    <col min="8970" max="8970" width="13" style="5" customWidth="1"/>
    <col min="8971" max="8971" width="12.88671875" style="5" customWidth="1"/>
    <col min="8972" max="8972" width="13" style="5" customWidth="1"/>
    <col min="8973" max="8973" width="9.109375" style="5"/>
    <col min="8974" max="8974" width="19" style="5" bestFit="1" customWidth="1"/>
    <col min="8975" max="9220" width="9.109375" style="5"/>
    <col min="9221" max="9222" width="14" style="5" bestFit="1" customWidth="1"/>
    <col min="9223" max="9223" width="14.33203125" style="5" bestFit="1" customWidth="1"/>
    <col min="9224" max="9224" width="12.6640625" style="5" customWidth="1"/>
    <col min="9225" max="9225" width="12.44140625" style="5" customWidth="1"/>
    <col min="9226" max="9226" width="13" style="5" customWidth="1"/>
    <col min="9227" max="9227" width="12.88671875" style="5" customWidth="1"/>
    <col min="9228" max="9228" width="13" style="5" customWidth="1"/>
    <col min="9229" max="9229" width="9.109375" style="5"/>
    <col min="9230" max="9230" width="19" style="5" bestFit="1" customWidth="1"/>
    <col min="9231" max="9476" width="9.109375" style="5"/>
    <col min="9477" max="9478" width="14" style="5" bestFit="1" customWidth="1"/>
    <col min="9479" max="9479" width="14.33203125" style="5" bestFit="1" customWidth="1"/>
    <col min="9480" max="9480" width="12.6640625" style="5" customWidth="1"/>
    <col min="9481" max="9481" width="12.44140625" style="5" customWidth="1"/>
    <col min="9482" max="9482" width="13" style="5" customWidth="1"/>
    <col min="9483" max="9483" width="12.88671875" style="5" customWidth="1"/>
    <col min="9484" max="9484" width="13" style="5" customWidth="1"/>
    <col min="9485" max="9485" width="9.109375" style="5"/>
    <col min="9486" max="9486" width="19" style="5" bestFit="1" customWidth="1"/>
    <col min="9487" max="9732" width="9.109375" style="5"/>
    <col min="9733" max="9734" width="14" style="5" bestFit="1" customWidth="1"/>
    <col min="9735" max="9735" width="14.33203125" style="5" bestFit="1" customWidth="1"/>
    <col min="9736" max="9736" width="12.6640625" style="5" customWidth="1"/>
    <col min="9737" max="9737" width="12.44140625" style="5" customWidth="1"/>
    <col min="9738" max="9738" width="13" style="5" customWidth="1"/>
    <col min="9739" max="9739" width="12.88671875" style="5" customWidth="1"/>
    <col min="9740" max="9740" width="13" style="5" customWidth="1"/>
    <col min="9741" max="9741" width="9.109375" style="5"/>
    <col min="9742" max="9742" width="19" style="5" bestFit="1" customWidth="1"/>
    <col min="9743" max="9988" width="9.109375" style="5"/>
    <col min="9989" max="9990" width="14" style="5" bestFit="1" customWidth="1"/>
    <col min="9991" max="9991" width="14.33203125" style="5" bestFit="1" customWidth="1"/>
    <col min="9992" max="9992" width="12.6640625" style="5" customWidth="1"/>
    <col min="9993" max="9993" width="12.44140625" style="5" customWidth="1"/>
    <col min="9994" max="9994" width="13" style="5" customWidth="1"/>
    <col min="9995" max="9995" width="12.88671875" style="5" customWidth="1"/>
    <col min="9996" max="9996" width="13" style="5" customWidth="1"/>
    <col min="9997" max="9997" width="9.109375" style="5"/>
    <col min="9998" max="9998" width="19" style="5" bestFit="1" customWidth="1"/>
    <col min="9999" max="10244" width="9.109375" style="5"/>
    <col min="10245" max="10246" width="14" style="5" bestFit="1" customWidth="1"/>
    <col min="10247" max="10247" width="14.33203125" style="5" bestFit="1" customWidth="1"/>
    <col min="10248" max="10248" width="12.6640625" style="5" customWidth="1"/>
    <col min="10249" max="10249" width="12.44140625" style="5" customWidth="1"/>
    <col min="10250" max="10250" width="13" style="5" customWidth="1"/>
    <col min="10251" max="10251" width="12.88671875" style="5" customWidth="1"/>
    <col min="10252" max="10252" width="13" style="5" customWidth="1"/>
    <col min="10253" max="10253" width="9.109375" style="5"/>
    <col min="10254" max="10254" width="19" style="5" bestFit="1" customWidth="1"/>
    <col min="10255" max="10500" width="9.109375" style="5"/>
    <col min="10501" max="10502" width="14" style="5" bestFit="1" customWidth="1"/>
    <col min="10503" max="10503" width="14.33203125" style="5" bestFit="1" customWidth="1"/>
    <col min="10504" max="10504" width="12.6640625" style="5" customWidth="1"/>
    <col min="10505" max="10505" width="12.44140625" style="5" customWidth="1"/>
    <col min="10506" max="10506" width="13" style="5" customWidth="1"/>
    <col min="10507" max="10507" width="12.88671875" style="5" customWidth="1"/>
    <col min="10508" max="10508" width="13" style="5" customWidth="1"/>
    <col min="10509" max="10509" width="9.109375" style="5"/>
    <col min="10510" max="10510" width="19" style="5" bestFit="1" customWidth="1"/>
    <col min="10511" max="10756" width="9.109375" style="5"/>
    <col min="10757" max="10758" width="14" style="5" bestFit="1" customWidth="1"/>
    <col min="10759" max="10759" width="14.33203125" style="5" bestFit="1" customWidth="1"/>
    <col min="10760" max="10760" width="12.6640625" style="5" customWidth="1"/>
    <col min="10761" max="10761" width="12.44140625" style="5" customWidth="1"/>
    <col min="10762" max="10762" width="13" style="5" customWidth="1"/>
    <col min="10763" max="10763" width="12.88671875" style="5" customWidth="1"/>
    <col min="10764" max="10764" width="13" style="5" customWidth="1"/>
    <col min="10765" max="10765" width="9.109375" style="5"/>
    <col min="10766" max="10766" width="19" style="5" bestFit="1" customWidth="1"/>
    <col min="10767" max="11012" width="9.109375" style="5"/>
    <col min="11013" max="11014" width="14" style="5" bestFit="1" customWidth="1"/>
    <col min="11015" max="11015" width="14.33203125" style="5" bestFit="1" customWidth="1"/>
    <col min="11016" max="11016" width="12.6640625" style="5" customWidth="1"/>
    <col min="11017" max="11017" width="12.44140625" style="5" customWidth="1"/>
    <col min="11018" max="11018" width="13" style="5" customWidth="1"/>
    <col min="11019" max="11019" width="12.88671875" style="5" customWidth="1"/>
    <col min="11020" max="11020" width="13" style="5" customWidth="1"/>
    <col min="11021" max="11021" width="9.109375" style="5"/>
    <col min="11022" max="11022" width="19" style="5" bestFit="1" customWidth="1"/>
    <col min="11023" max="11268" width="9.109375" style="5"/>
    <col min="11269" max="11270" width="14" style="5" bestFit="1" customWidth="1"/>
    <col min="11271" max="11271" width="14.33203125" style="5" bestFit="1" customWidth="1"/>
    <col min="11272" max="11272" width="12.6640625" style="5" customWidth="1"/>
    <col min="11273" max="11273" width="12.44140625" style="5" customWidth="1"/>
    <col min="11274" max="11274" width="13" style="5" customWidth="1"/>
    <col min="11275" max="11275" width="12.88671875" style="5" customWidth="1"/>
    <col min="11276" max="11276" width="13" style="5" customWidth="1"/>
    <col min="11277" max="11277" width="9.109375" style="5"/>
    <col min="11278" max="11278" width="19" style="5" bestFit="1" customWidth="1"/>
    <col min="11279" max="11524" width="9.109375" style="5"/>
    <col min="11525" max="11526" width="14" style="5" bestFit="1" customWidth="1"/>
    <col min="11527" max="11527" width="14.33203125" style="5" bestFit="1" customWidth="1"/>
    <col min="11528" max="11528" width="12.6640625" style="5" customWidth="1"/>
    <col min="11529" max="11529" width="12.44140625" style="5" customWidth="1"/>
    <col min="11530" max="11530" width="13" style="5" customWidth="1"/>
    <col min="11531" max="11531" width="12.88671875" style="5" customWidth="1"/>
    <col min="11532" max="11532" width="13" style="5" customWidth="1"/>
    <col min="11533" max="11533" width="9.109375" style="5"/>
    <col min="11534" max="11534" width="19" style="5" bestFit="1" customWidth="1"/>
    <col min="11535" max="11780" width="9.109375" style="5"/>
    <col min="11781" max="11782" width="14" style="5" bestFit="1" customWidth="1"/>
    <col min="11783" max="11783" width="14.33203125" style="5" bestFit="1" customWidth="1"/>
    <col min="11784" max="11784" width="12.6640625" style="5" customWidth="1"/>
    <col min="11785" max="11785" width="12.44140625" style="5" customWidth="1"/>
    <col min="11786" max="11786" width="13" style="5" customWidth="1"/>
    <col min="11787" max="11787" width="12.88671875" style="5" customWidth="1"/>
    <col min="11788" max="11788" width="13" style="5" customWidth="1"/>
    <col min="11789" max="11789" width="9.109375" style="5"/>
    <col min="11790" max="11790" width="19" style="5" bestFit="1" customWidth="1"/>
    <col min="11791" max="12036" width="9.109375" style="5"/>
    <col min="12037" max="12038" width="14" style="5" bestFit="1" customWidth="1"/>
    <col min="12039" max="12039" width="14.33203125" style="5" bestFit="1" customWidth="1"/>
    <col min="12040" max="12040" width="12.6640625" style="5" customWidth="1"/>
    <col min="12041" max="12041" width="12.44140625" style="5" customWidth="1"/>
    <col min="12042" max="12042" width="13" style="5" customWidth="1"/>
    <col min="12043" max="12043" width="12.88671875" style="5" customWidth="1"/>
    <col min="12044" max="12044" width="13" style="5" customWidth="1"/>
    <col min="12045" max="12045" width="9.109375" style="5"/>
    <col min="12046" max="12046" width="19" style="5" bestFit="1" customWidth="1"/>
    <col min="12047" max="12292" width="9.109375" style="5"/>
    <col min="12293" max="12294" width="14" style="5" bestFit="1" customWidth="1"/>
    <col min="12295" max="12295" width="14.33203125" style="5" bestFit="1" customWidth="1"/>
    <col min="12296" max="12296" width="12.6640625" style="5" customWidth="1"/>
    <col min="12297" max="12297" width="12.44140625" style="5" customWidth="1"/>
    <col min="12298" max="12298" width="13" style="5" customWidth="1"/>
    <col min="12299" max="12299" width="12.88671875" style="5" customWidth="1"/>
    <col min="12300" max="12300" width="13" style="5" customWidth="1"/>
    <col min="12301" max="12301" width="9.109375" style="5"/>
    <col min="12302" max="12302" width="19" style="5" bestFit="1" customWidth="1"/>
    <col min="12303" max="12548" width="9.109375" style="5"/>
    <col min="12549" max="12550" width="14" style="5" bestFit="1" customWidth="1"/>
    <col min="12551" max="12551" width="14.33203125" style="5" bestFit="1" customWidth="1"/>
    <col min="12552" max="12552" width="12.6640625" style="5" customWidth="1"/>
    <col min="12553" max="12553" width="12.44140625" style="5" customWidth="1"/>
    <col min="12554" max="12554" width="13" style="5" customWidth="1"/>
    <col min="12555" max="12555" width="12.88671875" style="5" customWidth="1"/>
    <col min="12556" max="12556" width="13" style="5" customWidth="1"/>
    <col min="12557" max="12557" width="9.109375" style="5"/>
    <col min="12558" max="12558" width="19" style="5" bestFit="1" customWidth="1"/>
    <col min="12559" max="12804" width="9.109375" style="5"/>
    <col min="12805" max="12806" width="14" style="5" bestFit="1" customWidth="1"/>
    <col min="12807" max="12807" width="14.33203125" style="5" bestFit="1" customWidth="1"/>
    <col min="12808" max="12808" width="12.6640625" style="5" customWidth="1"/>
    <col min="12809" max="12809" width="12.44140625" style="5" customWidth="1"/>
    <col min="12810" max="12810" width="13" style="5" customWidth="1"/>
    <col min="12811" max="12811" width="12.88671875" style="5" customWidth="1"/>
    <col min="12812" max="12812" width="13" style="5" customWidth="1"/>
    <col min="12813" max="12813" width="9.109375" style="5"/>
    <col min="12814" max="12814" width="19" style="5" bestFit="1" customWidth="1"/>
    <col min="12815" max="13060" width="9.109375" style="5"/>
    <col min="13061" max="13062" width="14" style="5" bestFit="1" customWidth="1"/>
    <col min="13063" max="13063" width="14.33203125" style="5" bestFit="1" customWidth="1"/>
    <col min="13064" max="13064" width="12.6640625" style="5" customWidth="1"/>
    <col min="13065" max="13065" width="12.44140625" style="5" customWidth="1"/>
    <col min="13066" max="13066" width="13" style="5" customWidth="1"/>
    <col min="13067" max="13067" width="12.88671875" style="5" customWidth="1"/>
    <col min="13068" max="13068" width="13" style="5" customWidth="1"/>
    <col min="13069" max="13069" width="9.109375" style="5"/>
    <col min="13070" max="13070" width="19" style="5" bestFit="1" customWidth="1"/>
    <col min="13071" max="13316" width="9.109375" style="5"/>
    <col min="13317" max="13318" width="14" style="5" bestFit="1" customWidth="1"/>
    <col min="13319" max="13319" width="14.33203125" style="5" bestFit="1" customWidth="1"/>
    <col min="13320" max="13320" width="12.6640625" style="5" customWidth="1"/>
    <col min="13321" max="13321" width="12.44140625" style="5" customWidth="1"/>
    <col min="13322" max="13322" width="13" style="5" customWidth="1"/>
    <col min="13323" max="13323" width="12.88671875" style="5" customWidth="1"/>
    <col min="13324" max="13324" width="13" style="5" customWidth="1"/>
    <col min="13325" max="13325" width="9.109375" style="5"/>
    <col min="13326" max="13326" width="19" style="5" bestFit="1" customWidth="1"/>
    <col min="13327" max="13572" width="9.109375" style="5"/>
    <col min="13573" max="13574" width="14" style="5" bestFit="1" customWidth="1"/>
    <col min="13575" max="13575" width="14.33203125" style="5" bestFit="1" customWidth="1"/>
    <col min="13576" max="13576" width="12.6640625" style="5" customWidth="1"/>
    <col min="13577" max="13577" width="12.44140625" style="5" customWidth="1"/>
    <col min="13578" max="13578" width="13" style="5" customWidth="1"/>
    <col min="13579" max="13579" width="12.88671875" style="5" customWidth="1"/>
    <col min="13580" max="13580" width="13" style="5" customWidth="1"/>
    <col min="13581" max="13581" width="9.109375" style="5"/>
    <col min="13582" max="13582" width="19" style="5" bestFit="1" customWidth="1"/>
    <col min="13583" max="13828" width="9.109375" style="5"/>
    <col min="13829" max="13830" width="14" style="5" bestFit="1" customWidth="1"/>
    <col min="13831" max="13831" width="14.33203125" style="5" bestFit="1" customWidth="1"/>
    <col min="13832" max="13832" width="12.6640625" style="5" customWidth="1"/>
    <col min="13833" max="13833" width="12.44140625" style="5" customWidth="1"/>
    <col min="13834" max="13834" width="13" style="5" customWidth="1"/>
    <col min="13835" max="13835" width="12.88671875" style="5" customWidth="1"/>
    <col min="13836" max="13836" width="13" style="5" customWidth="1"/>
    <col min="13837" max="13837" width="9.109375" style="5"/>
    <col min="13838" max="13838" width="19" style="5" bestFit="1" customWidth="1"/>
    <col min="13839" max="14084" width="9.109375" style="5"/>
    <col min="14085" max="14086" width="14" style="5" bestFit="1" customWidth="1"/>
    <col min="14087" max="14087" width="14.33203125" style="5" bestFit="1" customWidth="1"/>
    <col min="14088" max="14088" width="12.6640625" style="5" customWidth="1"/>
    <col min="14089" max="14089" width="12.44140625" style="5" customWidth="1"/>
    <col min="14090" max="14090" width="13" style="5" customWidth="1"/>
    <col min="14091" max="14091" width="12.88671875" style="5" customWidth="1"/>
    <col min="14092" max="14092" width="13" style="5" customWidth="1"/>
    <col min="14093" max="14093" width="9.109375" style="5"/>
    <col min="14094" max="14094" width="19" style="5" bestFit="1" customWidth="1"/>
    <col min="14095" max="14340" width="9.109375" style="5"/>
    <col min="14341" max="14342" width="14" style="5" bestFit="1" customWidth="1"/>
    <col min="14343" max="14343" width="14.33203125" style="5" bestFit="1" customWidth="1"/>
    <col min="14344" max="14344" width="12.6640625" style="5" customWidth="1"/>
    <col min="14345" max="14345" width="12.44140625" style="5" customWidth="1"/>
    <col min="14346" max="14346" width="13" style="5" customWidth="1"/>
    <col min="14347" max="14347" width="12.88671875" style="5" customWidth="1"/>
    <col min="14348" max="14348" width="13" style="5" customWidth="1"/>
    <col min="14349" max="14349" width="9.109375" style="5"/>
    <col min="14350" max="14350" width="19" style="5" bestFit="1" customWidth="1"/>
    <col min="14351" max="14596" width="9.109375" style="5"/>
    <col min="14597" max="14598" width="14" style="5" bestFit="1" customWidth="1"/>
    <col min="14599" max="14599" width="14.33203125" style="5" bestFit="1" customWidth="1"/>
    <col min="14600" max="14600" width="12.6640625" style="5" customWidth="1"/>
    <col min="14601" max="14601" width="12.44140625" style="5" customWidth="1"/>
    <col min="14602" max="14602" width="13" style="5" customWidth="1"/>
    <col min="14603" max="14603" width="12.88671875" style="5" customWidth="1"/>
    <col min="14604" max="14604" width="13" style="5" customWidth="1"/>
    <col min="14605" max="14605" width="9.109375" style="5"/>
    <col min="14606" max="14606" width="19" style="5" bestFit="1" customWidth="1"/>
    <col min="14607" max="14852" width="9.109375" style="5"/>
    <col min="14853" max="14854" width="14" style="5" bestFit="1" customWidth="1"/>
    <col min="14855" max="14855" width="14.33203125" style="5" bestFit="1" customWidth="1"/>
    <col min="14856" max="14856" width="12.6640625" style="5" customWidth="1"/>
    <col min="14857" max="14857" width="12.44140625" style="5" customWidth="1"/>
    <col min="14858" max="14858" width="13" style="5" customWidth="1"/>
    <col min="14859" max="14859" width="12.88671875" style="5" customWidth="1"/>
    <col min="14860" max="14860" width="13" style="5" customWidth="1"/>
    <col min="14861" max="14861" width="9.109375" style="5"/>
    <col min="14862" max="14862" width="19" style="5" bestFit="1" customWidth="1"/>
    <col min="14863" max="15108" width="9.109375" style="5"/>
    <col min="15109" max="15110" width="14" style="5" bestFit="1" customWidth="1"/>
    <col min="15111" max="15111" width="14.33203125" style="5" bestFit="1" customWidth="1"/>
    <col min="15112" max="15112" width="12.6640625" style="5" customWidth="1"/>
    <col min="15113" max="15113" width="12.44140625" style="5" customWidth="1"/>
    <col min="15114" max="15114" width="13" style="5" customWidth="1"/>
    <col min="15115" max="15115" width="12.88671875" style="5" customWidth="1"/>
    <col min="15116" max="15116" width="13" style="5" customWidth="1"/>
    <col min="15117" max="15117" width="9.109375" style="5"/>
    <col min="15118" max="15118" width="19" style="5" bestFit="1" customWidth="1"/>
    <col min="15119" max="15364" width="9.109375" style="5"/>
    <col min="15365" max="15366" width="14" style="5" bestFit="1" customWidth="1"/>
    <col min="15367" max="15367" width="14.33203125" style="5" bestFit="1" customWidth="1"/>
    <col min="15368" max="15368" width="12.6640625" style="5" customWidth="1"/>
    <col min="15369" max="15369" width="12.44140625" style="5" customWidth="1"/>
    <col min="15370" max="15370" width="13" style="5" customWidth="1"/>
    <col min="15371" max="15371" width="12.88671875" style="5" customWidth="1"/>
    <col min="15372" max="15372" width="13" style="5" customWidth="1"/>
    <col min="15373" max="15373" width="9.109375" style="5"/>
    <col min="15374" max="15374" width="19" style="5" bestFit="1" customWidth="1"/>
    <col min="15375" max="15620" width="9.109375" style="5"/>
    <col min="15621" max="15622" width="14" style="5" bestFit="1" customWidth="1"/>
    <col min="15623" max="15623" width="14.33203125" style="5" bestFit="1" customWidth="1"/>
    <col min="15624" max="15624" width="12.6640625" style="5" customWidth="1"/>
    <col min="15625" max="15625" width="12.44140625" style="5" customWidth="1"/>
    <col min="15626" max="15626" width="13" style="5" customWidth="1"/>
    <col min="15627" max="15627" width="12.88671875" style="5" customWidth="1"/>
    <col min="15628" max="15628" width="13" style="5" customWidth="1"/>
    <col min="15629" max="15629" width="9.109375" style="5"/>
    <col min="15630" max="15630" width="19" style="5" bestFit="1" customWidth="1"/>
    <col min="15631" max="15876" width="9.109375" style="5"/>
    <col min="15877" max="15878" width="14" style="5" bestFit="1" customWidth="1"/>
    <col min="15879" max="15879" width="14.33203125" style="5" bestFit="1" customWidth="1"/>
    <col min="15880" max="15880" width="12.6640625" style="5" customWidth="1"/>
    <col min="15881" max="15881" width="12.44140625" style="5" customWidth="1"/>
    <col min="15882" max="15882" width="13" style="5" customWidth="1"/>
    <col min="15883" max="15883" width="12.88671875" style="5" customWidth="1"/>
    <col min="15884" max="15884" width="13" style="5" customWidth="1"/>
    <col min="15885" max="15885" width="9.109375" style="5"/>
    <col min="15886" max="15886" width="19" style="5" bestFit="1" customWidth="1"/>
    <col min="15887" max="16132" width="9.109375" style="5"/>
    <col min="16133" max="16134" width="14" style="5" bestFit="1" customWidth="1"/>
    <col min="16135" max="16135" width="14.33203125" style="5" bestFit="1" customWidth="1"/>
    <col min="16136" max="16136" width="12.6640625" style="5" customWidth="1"/>
    <col min="16137" max="16137" width="12.44140625" style="5" customWidth="1"/>
    <col min="16138" max="16138" width="13" style="5" customWidth="1"/>
    <col min="16139" max="16139" width="12.88671875" style="5" customWidth="1"/>
    <col min="16140" max="16140" width="13" style="5" customWidth="1"/>
    <col min="16141" max="16141" width="9.109375" style="5"/>
    <col min="16142" max="16142" width="19" style="5" bestFit="1" customWidth="1"/>
    <col min="16143" max="16384" width="9.109375" style="5"/>
  </cols>
  <sheetData>
    <row r="1" spans="1:15" ht="21.75" customHeight="1" x14ac:dyDescent="0.2">
      <c r="A1" s="614"/>
      <c r="B1" s="615"/>
      <c r="C1" s="615"/>
      <c r="D1" s="615"/>
      <c r="E1" s="615"/>
      <c r="F1" s="615"/>
      <c r="G1" s="615"/>
      <c r="H1" s="615"/>
      <c r="I1" s="615"/>
      <c r="J1" s="615"/>
      <c r="K1" s="25" t="s">
        <v>116</v>
      </c>
      <c r="L1" s="26">
        <v>2016</v>
      </c>
    </row>
    <row r="2" spans="1:15" ht="24.75" customHeight="1" x14ac:dyDescent="0.2">
      <c r="A2" s="616" t="s">
        <v>162</v>
      </c>
      <c r="B2" s="617"/>
      <c r="C2" s="617"/>
      <c r="D2" s="617"/>
      <c r="E2" s="617"/>
      <c r="F2" s="617"/>
      <c r="G2" s="617"/>
      <c r="H2" s="617"/>
      <c r="I2" s="617"/>
      <c r="J2" s="617"/>
      <c r="K2" s="617"/>
      <c r="L2" s="618"/>
    </row>
    <row r="3" spans="1:15" ht="12.75" x14ac:dyDescent="0.2">
      <c r="A3" s="619" t="s">
        <v>163</v>
      </c>
      <c r="B3" s="620"/>
      <c r="C3" s="620"/>
      <c r="D3" s="620"/>
      <c r="E3" s="620"/>
      <c r="F3" s="620"/>
      <c r="G3" s="620"/>
      <c r="H3" s="620"/>
      <c r="I3" s="620"/>
      <c r="J3" s="620"/>
      <c r="K3" s="620"/>
      <c r="L3" s="621"/>
      <c r="M3" s="27"/>
      <c r="N3" s="27"/>
      <c r="O3" s="27"/>
    </row>
    <row r="4" spans="1:15" ht="16.5" customHeight="1" x14ac:dyDescent="0.25">
      <c r="A4" s="622" t="s">
        <v>164</v>
      </c>
      <c r="B4" s="623"/>
      <c r="C4" s="623"/>
      <c r="D4" s="623"/>
      <c r="E4" s="557">
        <f>$L$1-3</f>
        <v>2013</v>
      </c>
      <c r="F4" s="557"/>
      <c r="G4" s="557">
        <f>$L$1-2</f>
        <v>2014</v>
      </c>
      <c r="H4" s="557"/>
      <c r="I4" s="557">
        <f>$L$1-1</f>
        <v>2015</v>
      </c>
      <c r="J4" s="557"/>
      <c r="K4" s="557">
        <f>$L$1</f>
        <v>2016</v>
      </c>
      <c r="L4" s="558"/>
    </row>
    <row r="5" spans="1:15" ht="18" customHeight="1" x14ac:dyDescent="0.25">
      <c r="A5" s="624"/>
      <c r="B5" s="625"/>
      <c r="C5" s="623"/>
      <c r="D5" s="623"/>
      <c r="E5" s="28" t="s">
        <v>165</v>
      </c>
      <c r="F5" s="29" t="s">
        <v>166</v>
      </c>
      <c r="G5" s="28" t="s">
        <v>165</v>
      </c>
      <c r="H5" s="29" t="s">
        <v>166</v>
      </c>
      <c r="I5" s="28" t="s">
        <v>165</v>
      </c>
      <c r="J5" s="29" t="s">
        <v>166</v>
      </c>
      <c r="K5" s="30" t="s">
        <v>165</v>
      </c>
      <c r="L5" s="31" t="s">
        <v>166</v>
      </c>
    </row>
    <row r="6" spans="1:15" ht="24.75" customHeight="1" x14ac:dyDescent="0.2">
      <c r="A6" s="597" t="s">
        <v>167</v>
      </c>
      <c r="B6" s="598"/>
      <c r="C6" s="598"/>
      <c r="D6" s="598"/>
      <c r="E6" s="32">
        <v>43000</v>
      </c>
      <c r="F6" s="33"/>
      <c r="G6" s="34">
        <v>49800</v>
      </c>
      <c r="H6" s="33"/>
      <c r="I6" s="34">
        <v>1019959.82</v>
      </c>
      <c r="J6" s="33"/>
      <c r="K6" s="35">
        <v>269913</v>
      </c>
      <c r="L6" s="36"/>
    </row>
    <row r="7" spans="1:15" ht="24.75" customHeight="1" x14ac:dyDescent="0.2">
      <c r="A7" s="597" t="s">
        <v>168</v>
      </c>
      <c r="B7" s="598"/>
      <c r="C7" s="598"/>
      <c r="D7" s="598"/>
      <c r="E7" s="32"/>
      <c r="F7" s="33"/>
      <c r="G7" s="34"/>
      <c r="H7" s="33"/>
      <c r="I7" s="34">
        <v>273233.67</v>
      </c>
      <c r="J7" s="33"/>
      <c r="K7" s="35">
        <v>880596.16</v>
      </c>
      <c r="L7" s="36"/>
    </row>
    <row r="8" spans="1:15" ht="24.75" customHeight="1" x14ac:dyDescent="0.2">
      <c r="A8" s="597" t="s">
        <v>169</v>
      </c>
      <c r="B8" s="598"/>
      <c r="C8" s="598"/>
      <c r="D8" s="598"/>
      <c r="E8" s="32">
        <v>1717515.47</v>
      </c>
      <c r="F8" s="37">
        <v>1232621.6599999999</v>
      </c>
      <c r="G8" s="34">
        <v>1732576.46</v>
      </c>
      <c r="H8" s="38">
        <v>1414231.53</v>
      </c>
      <c r="I8" s="34">
        <v>1614862.71</v>
      </c>
      <c r="J8" s="38">
        <v>1443153.73</v>
      </c>
      <c r="K8" s="35">
        <v>1621973.5</v>
      </c>
      <c r="L8" s="39">
        <v>1442304.92</v>
      </c>
    </row>
    <row r="9" spans="1:15" ht="24.75" customHeight="1" x14ac:dyDescent="0.2">
      <c r="A9" s="597" t="s">
        <v>170</v>
      </c>
      <c r="B9" s="598"/>
      <c r="C9" s="598"/>
      <c r="D9" s="598"/>
      <c r="E9" s="32">
        <v>341877.62</v>
      </c>
      <c r="F9" s="37">
        <v>314975.21999999997</v>
      </c>
      <c r="G9" s="34">
        <v>136501.29999999999</v>
      </c>
      <c r="H9" s="38">
        <v>93984.79</v>
      </c>
      <c r="I9" s="34">
        <v>100356.73</v>
      </c>
      <c r="J9" s="38">
        <v>64970.26</v>
      </c>
      <c r="K9" s="35">
        <v>82845.350000000006</v>
      </c>
      <c r="L9" s="39">
        <v>69865.240000000005</v>
      </c>
      <c r="N9" s="40"/>
    </row>
    <row r="10" spans="1:15" ht="24.75" customHeight="1" x14ac:dyDescent="0.2">
      <c r="A10" s="597" t="s">
        <v>171</v>
      </c>
      <c r="B10" s="598"/>
      <c r="C10" s="598"/>
      <c r="D10" s="598"/>
      <c r="E10" s="32">
        <v>255697.86</v>
      </c>
      <c r="F10" s="37">
        <v>185330.89</v>
      </c>
      <c r="G10" s="34">
        <v>218773.32</v>
      </c>
      <c r="H10" s="38">
        <v>198128.99</v>
      </c>
      <c r="I10" s="34">
        <v>241782.47</v>
      </c>
      <c r="J10" s="38">
        <v>236011.78</v>
      </c>
      <c r="K10" s="35">
        <v>285861.96999999997</v>
      </c>
      <c r="L10" s="39">
        <v>260083.84</v>
      </c>
    </row>
    <row r="11" spans="1:15" ht="24.75" customHeight="1" x14ac:dyDescent="0.2">
      <c r="A11" s="597" t="s">
        <v>172</v>
      </c>
      <c r="B11" s="598"/>
      <c r="C11" s="598"/>
      <c r="D11" s="598"/>
      <c r="E11" s="32">
        <v>90705.1</v>
      </c>
      <c r="F11" s="37">
        <v>90705.1</v>
      </c>
      <c r="G11" s="34">
        <v>32552.07</v>
      </c>
      <c r="H11" s="38">
        <v>32552.07</v>
      </c>
      <c r="I11" s="34">
        <v>652757.39</v>
      </c>
      <c r="J11" s="38">
        <v>627634.62</v>
      </c>
      <c r="K11" s="35">
        <v>673437.26</v>
      </c>
      <c r="L11" s="39">
        <v>646327.44999999995</v>
      </c>
    </row>
    <row r="12" spans="1:15" ht="24.75" customHeight="1" x14ac:dyDescent="0.2">
      <c r="A12" s="597" t="s">
        <v>173</v>
      </c>
      <c r="B12" s="598"/>
      <c r="C12" s="598"/>
      <c r="D12" s="598"/>
      <c r="E12" s="32"/>
      <c r="F12" s="37"/>
      <c r="G12" s="34"/>
      <c r="H12" s="38"/>
      <c r="I12" s="34"/>
      <c r="J12" s="38"/>
      <c r="K12" s="35"/>
      <c r="L12" s="39"/>
    </row>
    <row r="13" spans="1:15" ht="24.75" customHeight="1" x14ac:dyDescent="0.2">
      <c r="A13" s="611" t="s">
        <v>174</v>
      </c>
      <c r="B13" s="601"/>
      <c r="C13" s="601"/>
      <c r="D13" s="601"/>
      <c r="E13" s="32">
        <v>165628.63</v>
      </c>
      <c r="F13" s="37">
        <v>161316.63</v>
      </c>
      <c r="G13" s="34">
        <v>137881.45000000001</v>
      </c>
      <c r="H13" s="38">
        <v>128094.08</v>
      </c>
      <c r="I13" s="34">
        <v>356467.41</v>
      </c>
      <c r="J13" s="38">
        <v>353055.41</v>
      </c>
      <c r="K13" s="35">
        <v>336842.69</v>
      </c>
      <c r="L13" s="39">
        <v>328089.32</v>
      </c>
    </row>
    <row r="14" spans="1:15" ht="24.75" customHeight="1" thickBot="1" x14ac:dyDescent="0.25">
      <c r="A14" s="602" t="s">
        <v>175</v>
      </c>
      <c r="B14" s="603"/>
      <c r="C14" s="603"/>
      <c r="D14" s="603"/>
      <c r="E14" s="41">
        <f t="shared" ref="E14:K14" si="0">SUM(E6:E13)</f>
        <v>2614424.6799999997</v>
      </c>
      <c r="F14" s="41">
        <f t="shared" si="0"/>
        <v>1984949.5</v>
      </c>
      <c r="G14" s="41">
        <f>SUM(G6:G13)</f>
        <v>2308084.6</v>
      </c>
      <c r="H14" s="41">
        <f t="shared" si="0"/>
        <v>1866991.4600000002</v>
      </c>
      <c r="I14" s="41">
        <f>SUM(I6:I13)</f>
        <v>4259420.2</v>
      </c>
      <c r="J14" s="41">
        <f t="shared" si="0"/>
        <v>2724825.8000000003</v>
      </c>
      <c r="K14" s="41">
        <f t="shared" si="0"/>
        <v>4151469.93</v>
      </c>
      <c r="L14" s="42">
        <f>SUM(L8:L13)</f>
        <v>2746670.77</v>
      </c>
    </row>
    <row r="15" spans="1:15" ht="14.25" customHeight="1" thickBot="1" x14ac:dyDescent="0.25">
      <c r="A15" s="43"/>
      <c r="B15" s="44"/>
      <c r="C15" s="44"/>
      <c r="D15" s="44"/>
      <c r="E15" s="44"/>
      <c r="F15" s="44"/>
      <c r="G15" s="44"/>
      <c r="H15" s="44"/>
      <c r="I15" s="44"/>
      <c r="J15" s="44"/>
      <c r="K15" s="44"/>
      <c r="L15" s="45"/>
    </row>
    <row r="16" spans="1:15" ht="15" customHeight="1" x14ac:dyDescent="0.2">
      <c r="A16" s="604" t="s">
        <v>176</v>
      </c>
      <c r="B16" s="605"/>
      <c r="C16" s="605"/>
      <c r="D16" s="605"/>
      <c r="E16" s="605"/>
      <c r="F16" s="605"/>
      <c r="G16" s="605"/>
      <c r="H16" s="605"/>
      <c r="I16" s="605"/>
      <c r="J16" s="605"/>
      <c r="K16" s="605"/>
      <c r="L16" s="606"/>
      <c r="M16" s="46"/>
    </row>
    <row r="17" spans="1:12" ht="15" customHeight="1" x14ac:dyDescent="0.25">
      <c r="A17" s="609" t="s">
        <v>164</v>
      </c>
      <c r="B17" s="610"/>
      <c r="C17" s="610"/>
      <c r="D17" s="610"/>
      <c r="E17" s="557">
        <f>$L$1-3</f>
        <v>2013</v>
      </c>
      <c r="F17" s="557"/>
      <c r="G17" s="557">
        <f>$L$1-2</f>
        <v>2014</v>
      </c>
      <c r="H17" s="557"/>
      <c r="I17" s="557">
        <f>$L$1-1</f>
        <v>2015</v>
      </c>
      <c r="J17" s="557"/>
      <c r="K17" s="557">
        <f>$L$1</f>
        <v>2016</v>
      </c>
      <c r="L17" s="558"/>
    </row>
    <row r="18" spans="1:12" ht="12.75" customHeight="1" x14ac:dyDescent="0.25">
      <c r="A18" s="612"/>
      <c r="B18" s="613"/>
      <c r="C18" s="610"/>
      <c r="D18" s="610"/>
      <c r="E18" s="28" t="s">
        <v>177</v>
      </c>
      <c r="F18" s="29" t="s">
        <v>178</v>
      </c>
      <c r="G18" s="28" t="s">
        <v>177</v>
      </c>
      <c r="H18" s="29" t="s">
        <v>178</v>
      </c>
      <c r="I18" s="28" t="s">
        <v>177</v>
      </c>
      <c r="J18" s="29" t="s">
        <v>178</v>
      </c>
      <c r="K18" s="30" t="s">
        <v>177</v>
      </c>
      <c r="L18" s="31" t="s">
        <v>178</v>
      </c>
    </row>
    <row r="19" spans="1:12" ht="24.75" customHeight="1" x14ac:dyDescent="0.2">
      <c r="A19" s="611" t="s">
        <v>179</v>
      </c>
      <c r="B19" s="601"/>
      <c r="C19" s="601"/>
      <c r="D19" s="601"/>
      <c r="E19" s="32">
        <v>1675919.6</v>
      </c>
      <c r="F19" s="37">
        <v>1388707.35</v>
      </c>
      <c r="G19" s="32">
        <v>1701440.84</v>
      </c>
      <c r="H19" s="37">
        <v>1386451.92</v>
      </c>
      <c r="I19" s="32">
        <v>1636995.12</v>
      </c>
      <c r="J19" s="37">
        <v>1382126.67</v>
      </c>
      <c r="K19" s="35">
        <v>1643740.58</v>
      </c>
      <c r="L19" s="39">
        <v>1407407.7</v>
      </c>
    </row>
    <row r="20" spans="1:12" ht="24.75" customHeight="1" x14ac:dyDescent="0.2">
      <c r="A20" s="611" t="s">
        <v>180</v>
      </c>
      <c r="B20" s="601"/>
      <c r="C20" s="601"/>
      <c r="D20" s="601"/>
      <c r="E20" s="32">
        <v>742831.49</v>
      </c>
      <c r="F20" s="37">
        <v>129415.16</v>
      </c>
      <c r="G20" s="32">
        <v>77054.28</v>
      </c>
      <c r="H20" s="37">
        <v>22495.8</v>
      </c>
      <c r="I20" s="32">
        <v>1000296.65</v>
      </c>
      <c r="J20" s="37">
        <v>784869.7</v>
      </c>
      <c r="K20" s="35">
        <v>869431.36</v>
      </c>
      <c r="L20" s="39">
        <v>479816.82</v>
      </c>
    </row>
    <row r="21" spans="1:12" ht="24.75" customHeight="1" x14ac:dyDescent="0.25">
      <c r="A21" s="611" t="s">
        <v>181</v>
      </c>
      <c r="B21" s="601"/>
      <c r="C21" s="601"/>
      <c r="D21" s="601"/>
      <c r="E21" s="32"/>
      <c r="F21" s="37"/>
      <c r="G21" s="32"/>
      <c r="H21" s="37"/>
      <c r="I21" s="32"/>
      <c r="J21" s="37"/>
      <c r="K21" s="35"/>
      <c r="L21" s="39"/>
    </row>
    <row r="22" spans="1:12" ht="24.75" customHeight="1" x14ac:dyDescent="0.2">
      <c r="A22" s="611" t="s">
        <v>182</v>
      </c>
      <c r="B22" s="601"/>
      <c r="C22" s="601"/>
      <c r="D22" s="601"/>
      <c r="E22" s="32">
        <v>172204.96</v>
      </c>
      <c r="F22" s="37">
        <v>172204.96</v>
      </c>
      <c r="G22" s="32">
        <v>74794.2</v>
      </c>
      <c r="H22" s="37">
        <v>74794.2</v>
      </c>
      <c r="I22" s="32">
        <v>79021.919999999998</v>
      </c>
      <c r="J22" s="37">
        <v>79021.919999999998</v>
      </c>
      <c r="K22" s="35">
        <v>197921.25</v>
      </c>
      <c r="L22" s="39">
        <v>162184.51999999999</v>
      </c>
    </row>
    <row r="23" spans="1:12" ht="24.75" customHeight="1" x14ac:dyDescent="0.2">
      <c r="A23" s="611" t="s">
        <v>183</v>
      </c>
      <c r="B23" s="601"/>
      <c r="C23" s="601"/>
      <c r="D23" s="601"/>
      <c r="E23" s="32"/>
      <c r="F23" s="37"/>
      <c r="G23" s="32"/>
      <c r="H23" s="37"/>
      <c r="I23" s="32"/>
      <c r="J23" s="37"/>
      <c r="K23" s="35"/>
      <c r="L23" s="39"/>
    </row>
    <row r="24" spans="1:12" ht="24.75" customHeight="1" x14ac:dyDescent="0.2">
      <c r="A24" s="611" t="s">
        <v>184</v>
      </c>
      <c r="B24" s="601"/>
      <c r="C24" s="601"/>
      <c r="D24" s="601"/>
      <c r="E24" s="32">
        <v>172582.27</v>
      </c>
      <c r="F24" s="37">
        <v>155947.76999999999</v>
      </c>
      <c r="G24" s="32">
        <v>137881.45000000001</v>
      </c>
      <c r="H24" s="37">
        <v>134974.18</v>
      </c>
      <c r="I24" s="32">
        <v>356467.41</v>
      </c>
      <c r="J24" s="37">
        <v>338706.36</v>
      </c>
      <c r="K24" s="35">
        <v>336842.69</v>
      </c>
      <c r="L24" s="39">
        <v>283288.06</v>
      </c>
    </row>
    <row r="25" spans="1:12" s="47" customFormat="1" ht="24.75" customHeight="1" thickBot="1" x14ac:dyDescent="0.25">
      <c r="A25" s="602" t="s">
        <v>185</v>
      </c>
      <c r="B25" s="603"/>
      <c r="C25" s="603"/>
      <c r="D25" s="603"/>
      <c r="E25" s="41">
        <f t="shared" ref="E25:L25" si="1">SUM(E19:E24)</f>
        <v>2763538.32</v>
      </c>
      <c r="F25" s="41">
        <f t="shared" si="1"/>
        <v>1846275.24</v>
      </c>
      <c r="G25" s="41">
        <f t="shared" si="1"/>
        <v>1991170.77</v>
      </c>
      <c r="H25" s="41">
        <f t="shared" si="1"/>
        <v>1618716.0999999999</v>
      </c>
      <c r="I25" s="41">
        <f t="shared" si="1"/>
        <v>3072781.1</v>
      </c>
      <c r="J25" s="41">
        <f t="shared" si="1"/>
        <v>2584724.65</v>
      </c>
      <c r="K25" s="41">
        <f t="shared" si="1"/>
        <v>3047935.88</v>
      </c>
      <c r="L25" s="42">
        <f t="shared" si="1"/>
        <v>2332697.1</v>
      </c>
    </row>
    <row r="26" spans="1:12" ht="14.25" customHeight="1" thickBot="1" x14ac:dyDescent="0.25">
      <c r="A26" s="43"/>
      <c r="B26" s="44"/>
      <c r="C26" s="44"/>
      <c r="D26" s="44"/>
      <c r="E26" s="44"/>
      <c r="F26" s="44"/>
      <c r="G26" s="44"/>
      <c r="H26" s="44"/>
      <c r="I26" s="44"/>
      <c r="J26" s="44"/>
      <c r="K26" s="44"/>
      <c r="L26" s="45"/>
    </row>
    <row r="27" spans="1:12" ht="14.25" customHeight="1" x14ac:dyDescent="0.2">
      <c r="A27" s="604" t="s">
        <v>186</v>
      </c>
      <c r="B27" s="605"/>
      <c r="C27" s="605"/>
      <c r="D27" s="605"/>
      <c r="E27" s="605"/>
      <c r="F27" s="605"/>
      <c r="G27" s="605"/>
      <c r="H27" s="605"/>
      <c r="I27" s="605"/>
      <c r="J27" s="605"/>
      <c r="K27" s="605"/>
      <c r="L27" s="606"/>
    </row>
    <row r="28" spans="1:12" ht="14.25" customHeight="1" x14ac:dyDescent="0.25">
      <c r="A28" s="609" t="s">
        <v>187</v>
      </c>
      <c r="B28" s="610" t="s">
        <v>188</v>
      </c>
      <c r="C28" s="610"/>
      <c r="D28" s="610"/>
      <c r="E28" s="557">
        <f>$L$1-3</f>
        <v>2013</v>
      </c>
      <c r="F28" s="557"/>
      <c r="G28" s="557">
        <f>$L$1-2</f>
        <v>2014</v>
      </c>
      <c r="H28" s="557"/>
      <c r="I28" s="557">
        <f>$L$1-1</f>
        <v>2015</v>
      </c>
      <c r="J28" s="557"/>
      <c r="K28" s="557">
        <f>$L$1</f>
        <v>2016</v>
      </c>
      <c r="L28" s="558"/>
    </row>
    <row r="29" spans="1:12" ht="14.25" customHeight="1" x14ac:dyDescent="0.25">
      <c r="A29" s="609"/>
      <c r="B29" s="610"/>
      <c r="C29" s="610"/>
      <c r="D29" s="610"/>
      <c r="E29" s="29" t="s">
        <v>189</v>
      </c>
      <c r="F29" s="29" t="s">
        <v>190</v>
      </c>
      <c r="G29" s="29" t="s">
        <v>189</v>
      </c>
      <c r="H29" s="29" t="s">
        <v>190</v>
      </c>
      <c r="I29" s="29" t="s">
        <v>189</v>
      </c>
      <c r="J29" s="29" t="s">
        <v>190</v>
      </c>
      <c r="K29" s="48" t="s">
        <v>189</v>
      </c>
      <c r="L29" s="31" t="s">
        <v>190</v>
      </c>
    </row>
    <row r="30" spans="1:12" ht="14.25" customHeight="1" x14ac:dyDescent="0.2">
      <c r="A30" s="49">
        <v>1</v>
      </c>
      <c r="B30" s="601" t="s">
        <v>191</v>
      </c>
      <c r="C30" s="601"/>
      <c r="D30" s="601"/>
      <c r="E30" s="32">
        <v>376584.8</v>
      </c>
      <c r="F30" s="37">
        <v>229238.01</v>
      </c>
      <c r="G30" s="32">
        <v>633057.18999999994</v>
      </c>
      <c r="H30" s="37">
        <v>470870.4</v>
      </c>
      <c r="I30" s="32">
        <v>455640.12</v>
      </c>
      <c r="J30" s="37">
        <v>306936.96999999997</v>
      </c>
      <c r="K30" s="331">
        <v>324874.81</v>
      </c>
      <c r="L30" s="39">
        <v>201659.71</v>
      </c>
    </row>
    <row r="31" spans="1:12" ht="14.25" customHeight="1" x14ac:dyDescent="0.2">
      <c r="A31" s="49">
        <v>2</v>
      </c>
      <c r="B31" s="601" t="s">
        <v>192</v>
      </c>
      <c r="C31" s="601"/>
      <c r="D31" s="601"/>
      <c r="E31" s="32">
        <v>33306.35</v>
      </c>
      <c r="F31" s="37">
        <v>23636.35</v>
      </c>
      <c r="G31" s="32">
        <v>35202.400000000001</v>
      </c>
      <c r="H31" s="37">
        <v>23375.68</v>
      </c>
      <c r="I31" s="32">
        <v>47343.23</v>
      </c>
      <c r="J31" s="37">
        <v>45448.23</v>
      </c>
      <c r="K31" s="331">
        <v>35386.47</v>
      </c>
      <c r="L31" s="39">
        <v>35386.47</v>
      </c>
    </row>
    <row r="32" spans="1:12" ht="14.25" customHeight="1" x14ac:dyDescent="0.2">
      <c r="A32" s="49">
        <v>3</v>
      </c>
      <c r="B32" s="601" t="s">
        <v>193</v>
      </c>
      <c r="C32" s="601"/>
      <c r="D32" s="601"/>
      <c r="E32" s="32">
        <v>178910.62</v>
      </c>
      <c r="F32" s="37">
        <v>51596.05</v>
      </c>
      <c r="G32" s="32">
        <v>196810.52</v>
      </c>
      <c r="H32" s="37">
        <v>82316.37</v>
      </c>
      <c r="I32" s="32">
        <v>119634.34</v>
      </c>
      <c r="J32" s="37">
        <v>22080.62</v>
      </c>
      <c r="K32" s="331">
        <v>91758.28</v>
      </c>
      <c r="L32" s="39">
        <v>23569.93</v>
      </c>
    </row>
    <row r="33" spans="1:12" ht="14.25" customHeight="1" x14ac:dyDescent="0.2">
      <c r="A33" s="49">
        <v>4</v>
      </c>
      <c r="B33" s="601" t="s">
        <v>194</v>
      </c>
      <c r="C33" s="601"/>
      <c r="D33" s="601"/>
      <c r="E33" s="32">
        <v>2681888.52</v>
      </c>
      <c r="F33" s="37">
        <v>10000</v>
      </c>
      <c r="G33" s="32">
        <v>2671888.52</v>
      </c>
      <c r="H33" s="37">
        <v>609391.93999999994</v>
      </c>
      <c r="I33" s="32">
        <v>2064165.32</v>
      </c>
      <c r="J33" s="37">
        <v>301265.32</v>
      </c>
      <c r="K33" s="331">
        <v>25122.77</v>
      </c>
      <c r="L33" s="39">
        <v>25122.77</v>
      </c>
    </row>
    <row r="34" spans="1:12" ht="14.25" customHeight="1" x14ac:dyDescent="0.25">
      <c r="A34" s="49">
        <v>6</v>
      </c>
      <c r="B34" s="601" t="s">
        <v>195</v>
      </c>
      <c r="C34" s="601"/>
      <c r="D34" s="601"/>
      <c r="E34" s="32" t="s">
        <v>348</v>
      </c>
      <c r="F34" s="37" t="s">
        <v>349</v>
      </c>
      <c r="G34" s="32" t="s">
        <v>349</v>
      </c>
      <c r="H34" s="37" t="s">
        <v>349</v>
      </c>
      <c r="I34" s="32" t="s">
        <v>349</v>
      </c>
      <c r="J34" s="37" t="s">
        <v>348</v>
      </c>
      <c r="K34" s="331"/>
      <c r="L34" s="39"/>
    </row>
    <row r="35" spans="1:12" ht="14.25" customHeight="1" x14ac:dyDescent="0.2">
      <c r="A35" s="49">
        <v>9</v>
      </c>
      <c r="B35" s="601" t="s">
        <v>196</v>
      </c>
      <c r="C35" s="601"/>
      <c r="D35" s="601"/>
      <c r="E35" s="32">
        <v>13177.38</v>
      </c>
      <c r="F35" s="37">
        <v>12506.63</v>
      </c>
      <c r="G35" s="32">
        <v>4312</v>
      </c>
      <c r="H35" s="37">
        <v>4270.1000000000004</v>
      </c>
      <c r="I35" s="32">
        <v>9816.83</v>
      </c>
      <c r="J35" s="37">
        <v>6782.56</v>
      </c>
      <c r="K35" s="331">
        <v>6348.27</v>
      </c>
      <c r="L35" s="39">
        <v>5970.27</v>
      </c>
    </row>
    <row r="36" spans="1:12" s="47" customFormat="1" ht="14.25" customHeight="1" x14ac:dyDescent="0.2">
      <c r="A36" s="607" t="s">
        <v>197</v>
      </c>
      <c r="B36" s="608"/>
      <c r="C36" s="608"/>
      <c r="D36" s="608"/>
      <c r="E36" s="50">
        <f t="shared" ref="E36:L36" si="2">SUM(E30:E35)</f>
        <v>3283867.67</v>
      </c>
      <c r="F36" s="50">
        <f t="shared" si="2"/>
        <v>326977.04000000004</v>
      </c>
      <c r="G36" s="50">
        <f t="shared" si="2"/>
        <v>3541270.63</v>
      </c>
      <c r="H36" s="50">
        <f t="shared" si="2"/>
        <v>1190224.49</v>
      </c>
      <c r="I36" s="50">
        <f t="shared" si="2"/>
        <v>2696599.84</v>
      </c>
      <c r="J36" s="50">
        <f t="shared" si="2"/>
        <v>682513.7</v>
      </c>
      <c r="K36" s="50">
        <f t="shared" si="2"/>
        <v>483490.60000000009</v>
      </c>
      <c r="L36" s="51">
        <f t="shared" si="2"/>
        <v>291709.15000000002</v>
      </c>
    </row>
    <row r="37" spans="1:12" ht="14.25" customHeight="1" x14ac:dyDescent="0.25">
      <c r="A37" s="609" t="s">
        <v>187</v>
      </c>
      <c r="B37" s="610" t="s">
        <v>198</v>
      </c>
      <c r="C37" s="610"/>
      <c r="D37" s="610"/>
      <c r="E37" s="557">
        <f>$L$1-3</f>
        <v>2013</v>
      </c>
      <c r="F37" s="557"/>
      <c r="G37" s="557">
        <f>$L$1-2</f>
        <v>2014</v>
      </c>
      <c r="H37" s="557"/>
      <c r="I37" s="557">
        <f>$L$1-1</f>
        <v>2015</v>
      </c>
      <c r="J37" s="557"/>
      <c r="K37" s="557">
        <f>$L$1</f>
        <v>2016</v>
      </c>
      <c r="L37" s="558"/>
    </row>
    <row r="38" spans="1:12" ht="14.25" customHeight="1" x14ac:dyDescent="0.25">
      <c r="A38" s="609"/>
      <c r="B38" s="610"/>
      <c r="C38" s="610"/>
      <c r="D38" s="610"/>
      <c r="E38" s="29" t="s">
        <v>199</v>
      </c>
      <c r="F38" s="29" t="s">
        <v>200</v>
      </c>
      <c r="G38" s="29" t="s">
        <v>199</v>
      </c>
      <c r="H38" s="29" t="s">
        <v>200</v>
      </c>
      <c r="I38" s="29" t="s">
        <v>199</v>
      </c>
      <c r="J38" s="29" t="s">
        <v>200</v>
      </c>
      <c r="K38" s="48" t="s">
        <v>199</v>
      </c>
      <c r="L38" s="31" t="s">
        <v>200</v>
      </c>
    </row>
    <row r="39" spans="1:12" ht="14.25" customHeight="1" x14ac:dyDescent="0.2">
      <c r="A39" s="49">
        <v>1</v>
      </c>
      <c r="B39" s="601" t="s">
        <v>201</v>
      </c>
      <c r="C39" s="601"/>
      <c r="D39" s="601"/>
      <c r="E39" s="32">
        <v>300467.12</v>
      </c>
      <c r="F39" s="37">
        <v>278990.46999999997</v>
      </c>
      <c r="G39" s="32">
        <v>476870.1</v>
      </c>
      <c r="H39" s="37">
        <v>441566.08</v>
      </c>
      <c r="I39" s="32">
        <v>321206.87</v>
      </c>
      <c r="J39" s="37">
        <v>230087.56</v>
      </c>
      <c r="K39" s="35">
        <v>259375.29</v>
      </c>
      <c r="L39" s="39">
        <v>214456.56</v>
      </c>
    </row>
    <row r="40" spans="1:12" ht="14.25" customHeight="1" x14ac:dyDescent="0.2">
      <c r="A40" s="49">
        <v>2</v>
      </c>
      <c r="B40" s="601" t="s">
        <v>202</v>
      </c>
      <c r="C40" s="601"/>
      <c r="D40" s="601"/>
      <c r="E40" s="32">
        <v>3495197.45</v>
      </c>
      <c r="F40" s="37">
        <v>73254.12</v>
      </c>
      <c r="G40" s="32">
        <v>3495177.77</v>
      </c>
      <c r="H40" s="37">
        <v>773246.55</v>
      </c>
      <c r="I40" s="32">
        <v>2746489.7</v>
      </c>
      <c r="J40" s="37">
        <v>205923.65</v>
      </c>
      <c r="K40" s="35">
        <v>231786.15</v>
      </c>
      <c r="L40" s="39">
        <v>231786.15</v>
      </c>
    </row>
    <row r="41" spans="1:12" ht="14.25" customHeight="1" x14ac:dyDescent="0.25">
      <c r="A41" s="49">
        <v>3</v>
      </c>
      <c r="B41" s="601" t="s">
        <v>203</v>
      </c>
      <c r="C41" s="601"/>
      <c r="D41" s="601"/>
      <c r="E41" s="32"/>
      <c r="F41" s="37"/>
      <c r="G41" s="32"/>
      <c r="H41" s="37"/>
      <c r="I41" s="32"/>
      <c r="J41" s="37"/>
      <c r="K41" s="35"/>
      <c r="L41" s="39"/>
    </row>
    <row r="42" spans="1:12" ht="14.25" customHeight="1" x14ac:dyDescent="0.2">
      <c r="A42" s="49">
        <v>4</v>
      </c>
      <c r="B42" s="601" t="s">
        <v>204</v>
      </c>
      <c r="C42" s="601"/>
      <c r="D42" s="601"/>
      <c r="E42" s="32"/>
      <c r="F42" s="37"/>
      <c r="G42" s="32"/>
      <c r="H42" s="37"/>
      <c r="I42" s="32"/>
      <c r="J42" s="37"/>
      <c r="K42" s="35"/>
      <c r="L42" s="39"/>
    </row>
    <row r="43" spans="1:12" ht="14.25" customHeight="1" x14ac:dyDescent="0.2">
      <c r="A43" s="49">
        <v>5</v>
      </c>
      <c r="B43" s="601" t="s">
        <v>205</v>
      </c>
      <c r="C43" s="601"/>
      <c r="D43" s="601"/>
      <c r="E43" s="32"/>
      <c r="F43" s="37"/>
      <c r="G43" s="32"/>
      <c r="H43" s="37"/>
      <c r="I43" s="32"/>
      <c r="J43" s="37"/>
      <c r="K43" s="35"/>
      <c r="L43" s="39"/>
    </row>
    <row r="44" spans="1:12" ht="14.25" customHeight="1" x14ac:dyDescent="0.2">
      <c r="A44" s="49">
        <v>7</v>
      </c>
      <c r="B44" s="601" t="s">
        <v>196</v>
      </c>
      <c r="C44" s="601"/>
      <c r="D44" s="601"/>
      <c r="E44" s="32">
        <v>5929.11</v>
      </c>
      <c r="F44" s="37">
        <v>1210.78</v>
      </c>
      <c r="G44" s="32">
        <v>6702.21</v>
      </c>
      <c r="H44" s="37">
        <v>1330.78</v>
      </c>
      <c r="I44" s="32">
        <v>7957.27</v>
      </c>
      <c r="J44" s="37">
        <v>500</v>
      </c>
      <c r="K44" s="35">
        <v>23061.05</v>
      </c>
      <c r="L44" s="39">
        <v>17275.669999999998</v>
      </c>
    </row>
    <row r="45" spans="1:12" s="47" customFormat="1" ht="14.25" customHeight="1" thickBot="1" x14ac:dyDescent="0.25">
      <c r="A45" s="602" t="s">
        <v>206</v>
      </c>
      <c r="B45" s="603"/>
      <c r="C45" s="603"/>
      <c r="D45" s="603"/>
      <c r="E45" s="41">
        <f t="shared" ref="E45:L45" si="3">SUM(E39:E44)</f>
        <v>3801593.68</v>
      </c>
      <c r="F45" s="41">
        <f t="shared" si="3"/>
        <v>353455.37</v>
      </c>
      <c r="G45" s="41">
        <f t="shared" si="3"/>
        <v>3978750.08</v>
      </c>
      <c r="H45" s="41">
        <f t="shared" si="3"/>
        <v>1216143.4100000001</v>
      </c>
      <c r="I45" s="41">
        <f t="shared" si="3"/>
        <v>3075653.8400000003</v>
      </c>
      <c r="J45" s="41">
        <f t="shared" si="3"/>
        <v>436511.20999999996</v>
      </c>
      <c r="K45" s="41">
        <f t="shared" si="3"/>
        <v>514222.49</v>
      </c>
      <c r="L45" s="42">
        <f t="shared" si="3"/>
        <v>463518.37999999995</v>
      </c>
    </row>
    <row r="46" spans="1:12" ht="14.25" customHeight="1" thickBot="1" x14ac:dyDescent="0.25">
      <c r="A46" s="43"/>
      <c r="B46" s="44"/>
      <c r="C46" s="44"/>
      <c r="D46" s="44"/>
      <c r="E46" s="44"/>
      <c r="F46" s="44"/>
      <c r="G46" s="44"/>
      <c r="H46" s="44"/>
      <c r="I46" s="44"/>
      <c r="J46" s="44"/>
      <c r="K46" s="44"/>
      <c r="L46" s="45"/>
    </row>
    <row r="47" spans="1:12" ht="15.75" customHeight="1" x14ac:dyDescent="0.2">
      <c r="A47" s="604" t="s">
        <v>207</v>
      </c>
      <c r="B47" s="605"/>
      <c r="C47" s="605"/>
      <c r="D47" s="605"/>
      <c r="E47" s="605"/>
      <c r="F47" s="605"/>
      <c r="G47" s="605"/>
      <c r="H47" s="605"/>
      <c r="I47" s="605"/>
      <c r="J47" s="605"/>
      <c r="K47" s="605"/>
      <c r="L47" s="606"/>
    </row>
    <row r="48" spans="1:12" ht="15.75" customHeight="1" x14ac:dyDescent="0.2">
      <c r="A48" s="555" t="s">
        <v>119</v>
      </c>
      <c r="B48" s="556"/>
      <c r="C48" s="556"/>
      <c r="D48" s="556"/>
      <c r="E48" s="557">
        <f>$L$1-3</f>
        <v>2013</v>
      </c>
      <c r="F48" s="557"/>
      <c r="G48" s="557">
        <f>$L$1-2</f>
        <v>2014</v>
      </c>
      <c r="H48" s="557"/>
      <c r="I48" s="557">
        <f>$L$1-1</f>
        <v>2015</v>
      </c>
      <c r="J48" s="557"/>
      <c r="K48" s="557">
        <f>$L$1</f>
        <v>2016</v>
      </c>
      <c r="L48" s="558"/>
    </row>
    <row r="49" spans="1:13" ht="28.5" customHeight="1" x14ac:dyDescent="0.2">
      <c r="A49" s="597" t="s">
        <v>208</v>
      </c>
      <c r="B49" s="598"/>
      <c r="C49" s="598"/>
      <c r="D49" s="598"/>
      <c r="E49" s="242">
        <v>274337.73</v>
      </c>
      <c r="F49" s="243"/>
      <c r="G49" s="242">
        <v>71073.52</v>
      </c>
      <c r="H49" s="243"/>
      <c r="I49" s="242">
        <v>55039.53</v>
      </c>
      <c r="J49" s="243"/>
      <c r="K49" s="599">
        <v>42693.66</v>
      </c>
      <c r="L49" s="600"/>
      <c r="M49" s="40"/>
    </row>
    <row r="50" spans="1:13" ht="24.75" customHeight="1" x14ac:dyDescent="0.2">
      <c r="A50" s="597" t="s">
        <v>209</v>
      </c>
      <c r="B50" s="598"/>
      <c r="C50" s="598"/>
      <c r="D50" s="598"/>
      <c r="E50" s="242">
        <v>46510.51</v>
      </c>
      <c r="F50" s="243"/>
      <c r="G50" s="242">
        <v>35296.06</v>
      </c>
      <c r="H50" s="243"/>
      <c r="I50" s="242">
        <v>31068.34</v>
      </c>
      <c r="J50" s="243"/>
      <c r="K50" s="599">
        <v>26806.25</v>
      </c>
      <c r="L50" s="600"/>
      <c r="M50" s="40"/>
    </row>
    <row r="51" spans="1:13" ht="24.75" customHeight="1" x14ac:dyDescent="0.2">
      <c r="A51" s="597" t="s">
        <v>210</v>
      </c>
      <c r="B51" s="598"/>
      <c r="C51" s="598"/>
      <c r="D51" s="598"/>
      <c r="E51" s="242">
        <v>432596.25</v>
      </c>
      <c r="F51" s="243"/>
      <c r="G51" s="242">
        <v>399334.7</v>
      </c>
      <c r="H51" s="243"/>
      <c r="I51" s="242">
        <v>392301.45</v>
      </c>
      <c r="J51" s="243"/>
      <c r="K51" s="599">
        <v>456634.41</v>
      </c>
      <c r="L51" s="600"/>
      <c r="M51" s="40"/>
    </row>
    <row r="52" spans="1:13" ht="24" customHeight="1" x14ac:dyDescent="0.25">
      <c r="A52" s="597" t="s">
        <v>211</v>
      </c>
      <c r="B52" s="598"/>
      <c r="C52" s="598"/>
      <c r="D52" s="598"/>
      <c r="E52" s="242">
        <v>194089.16</v>
      </c>
      <c r="F52" s="243"/>
      <c r="G52" s="242">
        <v>74794.2</v>
      </c>
      <c r="H52" s="243"/>
      <c r="I52" s="242">
        <v>79021.919999999998</v>
      </c>
      <c r="J52" s="243"/>
      <c r="K52" s="599">
        <v>197921.25</v>
      </c>
      <c r="L52" s="600"/>
      <c r="M52" s="40"/>
    </row>
    <row r="53" spans="1:13" ht="22.5" customHeight="1" thickBot="1" x14ac:dyDescent="0.3">
      <c r="A53" s="588" t="s">
        <v>212</v>
      </c>
      <c r="B53" s="589"/>
      <c r="C53" s="589"/>
      <c r="D53" s="589"/>
      <c r="E53" s="590">
        <v>0</v>
      </c>
      <c r="F53" s="591"/>
      <c r="G53" s="590">
        <v>0</v>
      </c>
      <c r="H53" s="591"/>
      <c r="I53" s="590">
        <v>0</v>
      </c>
      <c r="J53" s="591"/>
      <c r="K53" s="592">
        <v>0</v>
      </c>
      <c r="L53" s="593"/>
    </row>
    <row r="54" spans="1:13" ht="12.75" customHeight="1" thickBot="1" x14ac:dyDescent="0.3">
      <c r="A54" s="52"/>
      <c r="B54" s="53"/>
      <c r="C54" s="53"/>
      <c r="D54" s="53"/>
      <c r="E54" s="53"/>
      <c r="F54" s="53"/>
      <c r="G54" s="53"/>
      <c r="H54" s="53"/>
      <c r="I54" s="53"/>
      <c r="J54" s="53"/>
      <c r="K54" s="53"/>
      <c r="L54" s="54"/>
    </row>
    <row r="55" spans="1:13" x14ac:dyDescent="0.25">
      <c r="A55" s="594" t="s">
        <v>162</v>
      </c>
      <c r="B55" s="595"/>
      <c r="C55" s="595"/>
      <c r="D55" s="595"/>
      <c r="E55" s="595"/>
      <c r="F55" s="595"/>
      <c r="G55" s="595"/>
      <c r="H55" s="595"/>
      <c r="I55" s="595"/>
      <c r="J55" s="595"/>
      <c r="K55" s="595"/>
      <c r="L55" s="596"/>
    </row>
    <row r="56" spans="1:13" ht="15.75" customHeight="1" x14ac:dyDescent="0.25">
      <c r="A56" s="552" t="s">
        <v>213</v>
      </c>
      <c r="B56" s="553"/>
      <c r="C56" s="553"/>
      <c r="D56" s="553"/>
      <c r="E56" s="553"/>
      <c r="F56" s="553"/>
      <c r="G56" s="553"/>
      <c r="H56" s="553"/>
      <c r="I56" s="553"/>
      <c r="J56" s="553"/>
      <c r="K56" s="553"/>
      <c r="L56" s="554"/>
    </row>
    <row r="57" spans="1:13" x14ac:dyDescent="0.25">
      <c r="A57" s="555" t="s">
        <v>119</v>
      </c>
      <c r="B57" s="556"/>
      <c r="C57" s="556"/>
      <c r="D57" s="556"/>
      <c r="E57" s="557">
        <f>$L$1-3</f>
        <v>2013</v>
      </c>
      <c r="F57" s="557"/>
      <c r="G57" s="557">
        <f>$L$1-2</f>
        <v>2014</v>
      </c>
      <c r="H57" s="557"/>
      <c r="I57" s="557">
        <f>$L$1-1</f>
        <v>2015</v>
      </c>
      <c r="J57" s="557"/>
      <c r="K57" s="557">
        <f>$L$1</f>
        <v>2016</v>
      </c>
      <c r="L57" s="558"/>
    </row>
    <row r="58" spans="1:13" ht="12.75" customHeight="1" x14ac:dyDescent="0.25">
      <c r="A58" s="534" t="s">
        <v>214</v>
      </c>
      <c r="B58" s="535"/>
      <c r="C58" s="535"/>
      <c r="D58" s="535"/>
      <c r="E58" s="536">
        <f>(E8+E10)/SUM(E8:E10)</f>
        <v>0.85232648419277024</v>
      </c>
      <c r="F58" s="536"/>
      <c r="G58" s="536">
        <f>(G8+G10)/SUM(G8:G10)</f>
        <v>0.93462115123651446</v>
      </c>
      <c r="H58" s="536"/>
      <c r="I58" s="536">
        <f>(I8+I10)/SUM(I8:I10)</f>
        <v>0.94871914560369541</v>
      </c>
      <c r="J58" s="536"/>
      <c r="K58" s="538">
        <f>(K8+K10)/SUM(K8:K10)</f>
        <v>0.958383408747566</v>
      </c>
      <c r="L58" s="551"/>
    </row>
    <row r="59" spans="1:13" ht="12.75" customHeight="1" x14ac:dyDescent="0.25">
      <c r="A59" s="540" t="s">
        <v>215</v>
      </c>
      <c r="B59" s="541"/>
      <c r="C59" s="541"/>
      <c r="D59" s="541"/>
      <c r="E59" s="536"/>
      <c r="F59" s="536"/>
      <c r="G59" s="536"/>
      <c r="H59" s="536"/>
      <c r="I59" s="536"/>
      <c r="J59" s="536"/>
      <c r="K59" s="538"/>
      <c r="L59" s="551"/>
    </row>
    <row r="60" spans="1:13" ht="12.75" customHeight="1" x14ac:dyDescent="0.25">
      <c r="A60" s="550" t="s">
        <v>216</v>
      </c>
      <c r="B60" s="541"/>
      <c r="C60" s="541"/>
      <c r="D60" s="541"/>
      <c r="E60" s="536"/>
      <c r="F60" s="536"/>
      <c r="G60" s="536"/>
      <c r="H60" s="536"/>
      <c r="I60" s="536"/>
      <c r="J60" s="536"/>
      <c r="K60" s="538"/>
      <c r="L60" s="551"/>
    </row>
    <row r="61" spans="1:13" ht="12.75" customHeight="1" x14ac:dyDescent="0.25">
      <c r="A61" s="534" t="s">
        <v>217</v>
      </c>
      <c r="B61" s="535"/>
      <c r="C61" s="535"/>
      <c r="D61" s="535"/>
      <c r="E61" s="536">
        <f>E8/SUM(C8:E10)</f>
        <v>0.7418781840946681</v>
      </c>
      <c r="F61" s="536"/>
      <c r="G61" s="536">
        <f>G8/SUM(G8:G10)</f>
        <v>0.82983718359836267</v>
      </c>
      <c r="H61" s="536"/>
      <c r="I61" s="536">
        <f>I8/SUM(I8:I10)</f>
        <v>0.82517175979659618</v>
      </c>
      <c r="J61" s="536"/>
      <c r="K61" s="538">
        <f>K8/SUM(K8:K10)</f>
        <v>0.81478330614548244</v>
      </c>
      <c r="L61" s="551"/>
    </row>
    <row r="62" spans="1:13" ht="12.75" customHeight="1" x14ac:dyDescent="0.25">
      <c r="A62" s="540" t="s">
        <v>218</v>
      </c>
      <c r="B62" s="541"/>
      <c r="C62" s="541"/>
      <c r="D62" s="541"/>
      <c r="E62" s="536"/>
      <c r="F62" s="536"/>
      <c r="G62" s="536"/>
      <c r="H62" s="536"/>
      <c r="I62" s="536"/>
      <c r="J62" s="536"/>
      <c r="K62" s="538"/>
      <c r="L62" s="551"/>
    </row>
    <row r="63" spans="1:13" ht="13.2" customHeight="1" x14ac:dyDescent="0.25">
      <c r="A63" s="550" t="s">
        <v>216</v>
      </c>
      <c r="B63" s="541"/>
      <c r="C63" s="541"/>
      <c r="D63" s="541"/>
      <c r="E63" s="536"/>
      <c r="F63" s="536"/>
      <c r="G63" s="536"/>
      <c r="H63" s="536"/>
      <c r="I63" s="536"/>
      <c r="J63" s="536"/>
      <c r="K63" s="538"/>
      <c r="L63" s="551"/>
    </row>
    <row r="64" spans="1:13" ht="13.2" customHeight="1" x14ac:dyDescent="0.25">
      <c r="A64" s="534" t="s">
        <v>219</v>
      </c>
      <c r="B64" s="535"/>
      <c r="C64" s="535"/>
      <c r="D64" s="535"/>
      <c r="E64" s="536">
        <f>E49/SUM(E8:E10)</f>
        <v>0.11849976347581508</v>
      </c>
      <c r="F64" s="536"/>
      <c r="G64" s="536">
        <f>G49/SUM(G8:G10)</f>
        <v>3.4041470045842542E-2</v>
      </c>
      <c r="H64" s="536"/>
      <c r="I64" s="536">
        <f>I49/SUM(I8:I10)</f>
        <v>2.8124413021140077E-2</v>
      </c>
      <c r="J64" s="536"/>
      <c r="K64" s="538">
        <f>K49/SUM(K8:K10)</f>
        <v>2.144676312298021E-2</v>
      </c>
      <c r="L64" s="551"/>
    </row>
    <row r="65" spans="1:12" ht="13.2" customHeight="1" x14ac:dyDescent="0.25">
      <c r="A65" s="540" t="s">
        <v>220</v>
      </c>
      <c r="B65" s="541"/>
      <c r="C65" s="541"/>
      <c r="D65" s="541"/>
      <c r="E65" s="536"/>
      <c r="F65" s="536"/>
      <c r="G65" s="536"/>
      <c r="H65" s="536"/>
      <c r="I65" s="536"/>
      <c r="J65" s="536"/>
      <c r="K65" s="538"/>
      <c r="L65" s="551"/>
    </row>
    <row r="66" spans="1:12" ht="13.2" customHeight="1" x14ac:dyDescent="0.25">
      <c r="A66" s="550" t="s">
        <v>216</v>
      </c>
      <c r="B66" s="541"/>
      <c r="C66" s="541"/>
      <c r="D66" s="541"/>
      <c r="E66" s="536"/>
      <c r="F66" s="536"/>
      <c r="G66" s="536"/>
      <c r="H66" s="536"/>
      <c r="I66" s="536"/>
      <c r="J66" s="536"/>
      <c r="K66" s="538"/>
      <c r="L66" s="551"/>
    </row>
    <row r="67" spans="1:12" x14ac:dyDescent="0.25">
      <c r="A67" s="552" t="s">
        <v>221</v>
      </c>
      <c r="B67" s="553"/>
      <c r="C67" s="553"/>
      <c r="D67" s="553"/>
      <c r="E67" s="553"/>
      <c r="F67" s="553"/>
      <c r="G67" s="553"/>
      <c r="H67" s="553"/>
      <c r="I67" s="553"/>
      <c r="J67" s="553"/>
      <c r="K67" s="553"/>
      <c r="L67" s="554"/>
    </row>
    <row r="68" spans="1:12" x14ac:dyDescent="0.25">
      <c r="A68" s="555" t="s">
        <v>110</v>
      </c>
      <c r="B68" s="556"/>
      <c r="C68" s="556"/>
      <c r="D68" s="556"/>
      <c r="E68" s="557">
        <f>$L$1-3</f>
        <v>2013</v>
      </c>
      <c r="F68" s="557"/>
      <c r="G68" s="557">
        <f>$L$1-2</f>
        <v>2014</v>
      </c>
      <c r="H68" s="557"/>
      <c r="I68" s="557">
        <f>$L$1-1</f>
        <v>2015</v>
      </c>
      <c r="J68" s="557"/>
      <c r="K68" s="557">
        <f>$L$1</f>
        <v>2016</v>
      </c>
      <c r="L68" s="558"/>
    </row>
    <row r="69" spans="1:12" ht="13.2" customHeight="1" x14ac:dyDescent="0.25">
      <c r="A69" s="534" t="s">
        <v>222</v>
      </c>
      <c r="B69" s="535"/>
      <c r="C69" s="535"/>
      <c r="D69" s="535"/>
      <c r="E69" s="536">
        <f>SUM(E50:F52)/SUM(E8:E10)</f>
        <v>0.29078594946777364</v>
      </c>
      <c r="F69" s="536"/>
      <c r="G69" s="536">
        <f>(G50+G51+G52)/SUM(G8:G10)</f>
        <v>0.24399487342746687</v>
      </c>
      <c r="H69" s="536"/>
      <c r="I69" s="536">
        <f>(I50+I51+I52)/SUM(I8:I10)</f>
        <v>0.25671498194909786</v>
      </c>
      <c r="J69" s="536"/>
      <c r="K69" s="538">
        <f>(K50+K51+K52)/SUM(K8:K10)</f>
        <v>0.34227581998805812</v>
      </c>
      <c r="L69" s="538"/>
    </row>
    <row r="70" spans="1:12" ht="13.2" customHeight="1" x14ac:dyDescent="0.25">
      <c r="A70" s="540" t="s">
        <v>223</v>
      </c>
      <c r="B70" s="541"/>
      <c r="C70" s="541"/>
      <c r="D70" s="541"/>
      <c r="E70" s="536"/>
      <c r="F70" s="536"/>
      <c r="G70" s="536"/>
      <c r="H70" s="536"/>
      <c r="I70" s="536"/>
      <c r="J70" s="536"/>
      <c r="K70" s="538"/>
      <c r="L70" s="538"/>
    </row>
    <row r="71" spans="1:12" ht="13.2" customHeight="1" x14ac:dyDescent="0.25">
      <c r="A71" s="550" t="s">
        <v>216</v>
      </c>
      <c r="B71" s="541"/>
      <c r="C71" s="541"/>
      <c r="D71" s="541"/>
      <c r="E71" s="536"/>
      <c r="F71" s="536"/>
      <c r="G71" s="536"/>
      <c r="H71" s="536"/>
      <c r="I71" s="536"/>
      <c r="J71" s="536"/>
      <c r="K71" s="538"/>
      <c r="L71" s="538"/>
    </row>
    <row r="72" spans="1:12" ht="13.2" customHeight="1" x14ac:dyDescent="0.25">
      <c r="A72" s="534" t="s">
        <v>224</v>
      </c>
      <c r="B72" s="535"/>
      <c r="C72" s="535"/>
      <c r="D72" s="535"/>
      <c r="E72" s="536">
        <f>E51/SUM(E8:E10)</f>
        <v>0.18685928948061417</v>
      </c>
      <c r="F72" s="536"/>
      <c r="G72" s="536">
        <f>G51/SUM(G8:G10)</f>
        <v>0.19126589239305325</v>
      </c>
      <c r="H72" s="536"/>
      <c r="I72" s="536">
        <f>I51/SUM(I8:I10)</f>
        <v>0.20046043286692553</v>
      </c>
      <c r="J72" s="536"/>
      <c r="K72" s="538">
        <f>K51/SUM(K8:K10)</f>
        <v>0.22938604994446068</v>
      </c>
      <c r="L72" s="551"/>
    </row>
    <row r="73" spans="1:12" ht="13.2" customHeight="1" x14ac:dyDescent="0.25">
      <c r="A73" s="540" t="s">
        <v>225</v>
      </c>
      <c r="B73" s="541"/>
      <c r="C73" s="541"/>
      <c r="D73" s="541"/>
      <c r="E73" s="536"/>
      <c r="F73" s="536"/>
      <c r="G73" s="536"/>
      <c r="H73" s="536"/>
      <c r="I73" s="536"/>
      <c r="J73" s="536"/>
      <c r="K73" s="538"/>
      <c r="L73" s="551"/>
    </row>
    <row r="74" spans="1:12" ht="13.2" customHeight="1" x14ac:dyDescent="0.25">
      <c r="A74" s="550" t="s">
        <v>216</v>
      </c>
      <c r="B74" s="541"/>
      <c r="C74" s="541"/>
      <c r="D74" s="541"/>
      <c r="E74" s="536"/>
      <c r="F74" s="536"/>
      <c r="G74" s="536"/>
      <c r="H74" s="536"/>
      <c r="I74" s="536"/>
      <c r="J74" s="536"/>
      <c r="K74" s="538"/>
      <c r="L74" s="551"/>
    </row>
    <row r="75" spans="1:12" ht="12.75" customHeight="1" x14ac:dyDescent="0.25">
      <c r="A75" s="534" t="s">
        <v>226</v>
      </c>
      <c r="B75" s="535"/>
      <c r="C75" s="535"/>
      <c r="D75" s="535"/>
      <c r="E75" s="536">
        <f>(E50+E52)/SUM(E8:E10)</f>
        <v>0.10392665998715948</v>
      </c>
      <c r="F75" s="536"/>
      <c r="G75" s="536">
        <f>(G50+G52)/SUM(G8:G10)</f>
        <v>5.2728981034413619E-2</v>
      </c>
      <c r="H75" s="536"/>
      <c r="I75" s="536">
        <f>(I50+I52)/SUM(I8:I10)</f>
        <v>5.6254549082172332E-2</v>
      </c>
      <c r="J75" s="536"/>
      <c r="K75" s="538">
        <f>(K50+K52)/SUM(K8:K10)</f>
        <v>0.11288977004359745</v>
      </c>
      <c r="L75" s="538"/>
    </row>
    <row r="76" spans="1:12" ht="12.75" customHeight="1" x14ac:dyDescent="0.25">
      <c r="A76" s="540" t="s">
        <v>227</v>
      </c>
      <c r="B76" s="541"/>
      <c r="C76" s="541"/>
      <c r="D76" s="541"/>
      <c r="E76" s="536"/>
      <c r="F76" s="536"/>
      <c r="G76" s="536"/>
      <c r="H76" s="536"/>
      <c r="I76" s="536"/>
      <c r="J76" s="536"/>
      <c r="K76" s="538"/>
      <c r="L76" s="538"/>
    </row>
    <row r="77" spans="1:12" ht="12.75" customHeight="1" x14ac:dyDescent="0.25">
      <c r="A77" s="550" t="s">
        <v>216</v>
      </c>
      <c r="B77" s="541"/>
      <c r="C77" s="541"/>
      <c r="D77" s="541"/>
      <c r="E77" s="536"/>
      <c r="F77" s="536"/>
      <c r="G77" s="536"/>
      <c r="H77" s="536"/>
      <c r="I77" s="536"/>
      <c r="J77" s="536"/>
      <c r="K77" s="538"/>
      <c r="L77" s="538"/>
    </row>
    <row r="78" spans="1:12" x14ac:dyDescent="0.25">
      <c r="A78" s="552" t="s">
        <v>228</v>
      </c>
      <c r="B78" s="553"/>
      <c r="C78" s="553"/>
      <c r="D78" s="553"/>
      <c r="E78" s="553"/>
      <c r="F78" s="553"/>
      <c r="G78" s="553"/>
      <c r="H78" s="553"/>
      <c r="I78" s="553"/>
      <c r="J78" s="553"/>
      <c r="K78" s="553"/>
      <c r="L78" s="554"/>
    </row>
    <row r="79" spans="1:12" x14ac:dyDescent="0.25">
      <c r="A79" s="555" t="s">
        <v>110</v>
      </c>
      <c r="B79" s="556"/>
      <c r="C79" s="556"/>
      <c r="D79" s="556"/>
      <c r="E79" s="557">
        <f>$L$1-3</f>
        <v>2013</v>
      </c>
      <c r="F79" s="557"/>
      <c r="G79" s="557">
        <f>$L$1-2</f>
        <v>2014</v>
      </c>
      <c r="H79" s="557"/>
      <c r="I79" s="557">
        <f>$L$1-1</f>
        <v>2015</v>
      </c>
      <c r="J79" s="557"/>
      <c r="K79" s="557">
        <f>$L$1</f>
        <v>2016</v>
      </c>
      <c r="L79" s="558"/>
    </row>
    <row r="80" spans="1:12" ht="12.75" customHeight="1" x14ac:dyDescent="0.25">
      <c r="A80" s="534" t="s">
        <v>229</v>
      </c>
      <c r="B80" s="535"/>
      <c r="C80" s="535"/>
      <c r="D80" s="535"/>
      <c r="E80" s="584">
        <f>(E8+E10)/Caratteristiche!G5</f>
        <v>719.10106778425654</v>
      </c>
      <c r="F80" s="585"/>
      <c r="G80" s="584">
        <f>(G8+G10)/Caratteristiche!I5</f>
        <v>706.4988341781318</v>
      </c>
      <c r="H80" s="585"/>
      <c r="I80" s="584">
        <f>(I8+I10)/Caratteristiche!K5</f>
        <v>682.59013970588228</v>
      </c>
      <c r="J80" s="585"/>
      <c r="K80" s="586">
        <f>(K8+K10)/Caratteristiche!M5</f>
        <v>710.02436546334195</v>
      </c>
      <c r="L80" s="587"/>
    </row>
    <row r="81" spans="1:12" ht="12.75" customHeight="1" x14ac:dyDescent="0.25">
      <c r="A81" s="540" t="s">
        <v>215</v>
      </c>
      <c r="B81" s="541"/>
      <c r="C81" s="541"/>
      <c r="D81" s="541"/>
      <c r="E81" s="584"/>
      <c r="F81" s="585"/>
      <c r="G81" s="584"/>
      <c r="H81" s="585"/>
      <c r="I81" s="584"/>
      <c r="J81" s="585"/>
      <c r="K81" s="586"/>
      <c r="L81" s="587"/>
    </row>
    <row r="82" spans="1:12" ht="12.75" customHeight="1" x14ac:dyDescent="0.25">
      <c r="A82" s="550" t="s">
        <v>230</v>
      </c>
      <c r="B82" s="541"/>
      <c r="C82" s="541"/>
      <c r="D82" s="541"/>
      <c r="E82" s="584"/>
      <c r="F82" s="585"/>
      <c r="G82" s="584"/>
      <c r="H82" s="585"/>
      <c r="I82" s="584"/>
      <c r="J82" s="585"/>
      <c r="K82" s="586"/>
      <c r="L82" s="587"/>
    </row>
    <row r="83" spans="1:12" ht="12.75" customHeight="1" x14ac:dyDescent="0.25">
      <c r="A83" s="534" t="s">
        <v>231</v>
      </c>
      <c r="B83" s="535"/>
      <c r="C83" s="535"/>
      <c r="D83" s="535"/>
      <c r="E83" s="559">
        <f>E8/Caratteristiche!G5</f>
        <v>625.91671647230316</v>
      </c>
      <c r="F83" s="560"/>
      <c r="G83" s="559">
        <f>G8/Caratteristiche!I5</f>
        <v>627.29053584359156</v>
      </c>
      <c r="H83" s="560"/>
      <c r="I83" s="559">
        <f>I8/Caratteristiche!K5</f>
        <v>593.69952573529406</v>
      </c>
      <c r="J83" s="560"/>
      <c r="K83" s="565">
        <f>K8/Caratteristiche!M5</f>
        <v>603.63732787495348</v>
      </c>
      <c r="L83" s="566"/>
    </row>
    <row r="84" spans="1:12" ht="12.75" customHeight="1" x14ac:dyDescent="0.25">
      <c r="A84" s="540" t="s">
        <v>218</v>
      </c>
      <c r="B84" s="541"/>
      <c r="C84" s="541"/>
      <c r="D84" s="541"/>
      <c r="E84" s="561"/>
      <c r="F84" s="562"/>
      <c r="G84" s="561"/>
      <c r="H84" s="562"/>
      <c r="I84" s="561"/>
      <c r="J84" s="562"/>
      <c r="K84" s="567"/>
      <c r="L84" s="568"/>
    </row>
    <row r="85" spans="1:12" ht="12.75" customHeight="1" x14ac:dyDescent="0.25">
      <c r="A85" s="550" t="s">
        <v>230</v>
      </c>
      <c r="B85" s="541"/>
      <c r="C85" s="541"/>
      <c r="D85" s="541"/>
      <c r="E85" s="563"/>
      <c r="F85" s="564"/>
      <c r="G85" s="563"/>
      <c r="H85" s="564"/>
      <c r="I85" s="563"/>
      <c r="J85" s="564"/>
      <c r="K85" s="569"/>
      <c r="L85" s="570"/>
    </row>
    <row r="86" spans="1:12" ht="12.75" customHeight="1" x14ac:dyDescent="0.25">
      <c r="A86" s="534" t="s">
        <v>232</v>
      </c>
      <c r="B86" s="535"/>
      <c r="C86" s="535"/>
      <c r="D86" s="535"/>
      <c r="E86" s="572">
        <f>(E50+E52)/Caratteristiche!G5</f>
        <v>87.682095481049572</v>
      </c>
      <c r="F86" s="573"/>
      <c r="G86" s="572">
        <f>(G50+G52)/Caratteristiche!I5</f>
        <v>39.858892107168714</v>
      </c>
      <c r="H86" s="573"/>
      <c r="I86" s="572">
        <f>(I50+I52)/Caratteristiche!K5</f>
        <v>40.474360294117645</v>
      </c>
      <c r="J86" s="573"/>
      <c r="K86" s="578">
        <f>(K50+K52)/Caratteristiche!M5</f>
        <v>83.635094901377002</v>
      </c>
      <c r="L86" s="579"/>
    </row>
    <row r="87" spans="1:12" ht="12.75" customHeight="1" x14ac:dyDescent="0.25">
      <c r="A87" s="540" t="s">
        <v>233</v>
      </c>
      <c r="B87" s="541"/>
      <c r="C87" s="541"/>
      <c r="D87" s="541"/>
      <c r="E87" s="574"/>
      <c r="F87" s="575"/>
      <c r="G87" s="574"/>
      <c r="H87" s="575"/>
      <c r="I87" s="574"/>
      <c r="J87" s="575"/>
      <c r="K87" s="580"/>
      <c r="L87" s="581"/>
    </row>
    <row r="88" spans="1:12" ht="12.75" customHeight="1" x14ac:dyDescent="0.25">
      <c r="A88" s="550" t="s">
        <v>230</v>
      </c>
      <c r="B88" s="541"/>
      <c r="C88" s="541"/>
      <c r="D88" s="541"/>
      <c r="E88" s="576"/>
      <c r="F88" s="577"/>
      <c r="G88" s="576"/>
      <c r="H88" s="577"/>
      <c r="I88" s="576"/>
      <c r="J88" s="577"/>
      <c r="K88" s="582"/>
      <c r="L88" s="583"/>
    </row>
    <row r="89" spans="1:12" ht="12.75" customHeight="1" x14ac:dyDescent="0.25">
      <c r="A89" s="534" t="s">
        <v>234</v>
      </c>
      <c r="B89" s="535"/>
      <c r="C89" s="535"/>
      <c r="D89" s="535"/>
      <c r="E89" s="559">
        <f>E49/Caratteristiche!G5</f>
        <v>99.977306851311951</v>
      </c>
      <c r="F89" s="560"/>
      <c r="G89" s="559">
        <f>G49/Caratteristiche!I5</f>
        <v>25.73262853005069</v>
      </c>
      <c r="H89" s="560"/>
      <c r="I89" s="559">
        <f>I49/Caratteristiche!K5</f>
        <v>20.235121323529413</v>
      </c>
      <c r="J89" s="560"/>
      <c r="K89" s="565">
        <f>K49/Caratteristiche!M5</f>
        <v>15.888969110532193</v>
      </c>
      <c r="L89" s="566"/>
    </row>
    <row r="90" spans="1:12" ht="12.75" customHeight="1" x14ac:dyDescent="0.25">
      <c r="A90" s="540" t="s">
        <v>220</v>
      </c>
      <c r="B90" s="541"/>
      <c r="C90" s="541"/>
      <c r="D90" s="541"/>
      <c r="E90" s="561"/>
      <c r="F90" s="562"/>
      <c r="G90" s="561"/>
      <c r="H90" s="562"/>
      <c r="I90" s="561"/>
      <c r="J90" s="562"/>
      <c r="K90" s="567"/>
      <c r="L90" s="568"/>
    </row>
    <row r="91" spans="1:12" ht="13.5" customHeight="1" x14ac:dyDescent="0.25">
      <c r="A91" s="571" t="s">
        <v>230</v>
      </c>
      <c r="B91" s="535"/>
      <c r="C91" s="535"/>
      <c r="D91" s="535"/>
      <c r="E91" s="563"/>
      <c r="F91" s="564"/>
      <c r="G91" s="563"/>
      <c r="H91" s="564"/>
      <c r="I91" s="563"/>
      <c r="J91" s="564"/>
      <c r="K91" s="569"/>
      <c r="L91" s="570"/>
    </row>
    <row r="92" spans="1:12" x14ac:dyDescent="0.25">
      <c r="A92" s="552" t="s">
        <v>235</v>
      </c>
      <c r="B92" s="553"/>
      <c r="C92" s="553"/>
      <c r="D92" s="553"/>
      <c r="E92" s="553"/>
      <c r="F92" s="553"/>
      <c r="G92" s="553"/>
      <c r="H92" s="553"/>
      <c r="I92" s="553"/>
      <c r="J92" s="553"/>
      <c r="K92" s="553"/>
      <c r="L92" s="554"/>
    </row>
    <row r="93" spans="1:12" x14ac:dyDescent="0.25">
      <c r="A93" s="555" t="s">
        <v>110</v>
      </c>
      <c r="B93" s="556"/>
      <c r="C93" s="556"/>
      <c r="D93" s="556"/>
      <c r="E93" s="557">
        <f>$L$1-3</f>
        <v>2013</v>
      </c>
      <c r="F93" s="557"/>
      <c r="G93" s="557">
        <f>$L$1-2</f>
        <v>2014</v>
      </c>
      <c r="H93" s="557"/>
      <c r="I93" s="557">
        <f>$L$1-1</f>
        <v>2015</v>
      </c>
      <c r="J93" s="557"/>
      <c r="K93" s="557">
        <f>$L$1</f>
        <v>2016</v>
      </c>
      <c r="L93" s="558"/>
    </row>
    <row r="94" spans="1:12" ht="12.75" customHeight="1" x14ac:dyDescent="0.25">
      <c r="A94" s="534" t="s">
        <v>236</v>
      </c>
      <c r="B94" s="535"/>
      <c r="C94" s="535"/>
      <c r="D94" s="535"/>
      <c r="E94" s="536">
        <f>E36/E14</f>
        <v>1.256057478006978</v>
      </c>
      <c r="F94" s="536"/>
      <c r="G94" s="536">
        <f>G36/G14</f>
        <v>1.5342897872980912</v>
      </c>
      <c r="H94" s="536"/>
      <c r="I94" s="536">
        <f>I36/I14</f>
        <v>0.63309082301858821</v>
      </c>
      <c r="J94" s="536"/>
      <c r="K94" s="538">
        <f>K36/K14</f>
        <v>0.11646250801580539</v>
      </c>
      <c r="L94" s="551"/>
    </row>
    <row r="95" spans="1:12" ht="12.75" customHeight="1" x14ac:dyDescent="0.25">
      <c r="A95" s="540" t="s">
        <v>237</v>
      </c>
      <c r="B95" s="541"/>
      <c r="C95" s="541"/>
      <c r="D95" s="541"/>
      <c r="E95" s="536"/>
      <c r="F95" s="536"/>
      <c r="G95" s="536"/>
      <c r="H95" s="536"/>
      <c r="I95" s="536"/>
      <c r="J95" s="536"/>
      <c r="K95" s="538"/>
      <c r="L95" s="551"/>
    </row>
    <row r="96" spans="1:12" ht="12.75" customHeight="1" x14ac:dyDescent="0.25">
      <c r="A96" s="550" t="s">
        <v>238</v>
      </c>
      <c r="B96" s="541"/>
      <c r="C96" s="541"/>
      <c r="D96" s="541"/>
      <c r="E96" s="536"/>
      <c r="F96" s="536"/>
      <c r="G96" s="536"/>
      <c r="H96" s="536"/>
      <c r="I96" s="536"/>
      <c r="J96" s="536"/>
      <c r="K96" s="538"/>
      <c r="L96" s="551"/>
    </row>
    <row r="97" spans="1:12" ht="12.75" customHeight="1" x14ac:dyDescent="0.25">
      <c r="A97" s="534" t="s">
        <v>239</v>
      </c>
      <c r="B97" s="535"/>
      <c r="C97" s="535"/>
      <c r="D97" s="535"/>
      <c r="E97" s="536">
        <f>E45/E25</f>
        <v>1.3756254626496369</v>
      </c>
      <c r="F97" s="536"/>
      <c r="G97" s="536">
        <f>G45/G25</f>
        <v>1.9981963073915554</v>
      </c>
      <c r="H97" s="536"/>
      <c r="I97" s="536">
        <f>I45/I25</f>
        <v>1.000934899007287</v>
      </c>
      <c r="J97" s="536"/>
      <c r="K97" s="538">
        <f>K45/K25</f>
        <v>0.16871171515589758</v>
      </c>
      <c r="L97" s="551"/>
    </row>
    <row r="98" spans="1:12" ht="12.75" customHeight="1" x14ac:dyDescent="0.25">
      <c r="A98" s="540" t="s">
        <v>240</v>
      </c>
      <c r="B98" s="541"/>
      <c r="C98" s="541"/>
      <c r="D98" s="541"/>
      <c r="E98" s="536"/>
      <c r="F98" s="536"/>
      <c r="G98" s="536"/>
      <c r="H98" s="536"/>
      <c r="I98" s="536"/>
      <c r="J98" s="536"/>
      <c r="K98" s="538"/>
      <c r="L98" s="551"/>
    </row>
    <row r="99" spans="1:12" ht="12.75" customHeight="1" x14ac:dyDescent="0.25">
      <c r="A99" s="550" t="s">
        <v>241</v>
      </c>
      <c r="B99" s="541"/>
      <c r="C99" s="541"/>
      <c r="D99" s="541"/>
      <c r="E99" s="536"/>
      <c r="F99" s="536"/>
      <c r="G99" s="536"/>
      <c r="H99" s="536"/>
      <c r="I99" s="536"/>
      <c r="J99" s="536"/>
      <c r="K99" s="538"/>
      <c r="L99" s="551"/>
    </row>
    <row r="100" spans="1:12" ht="12.75" customHeight="1" x14ac:dyDescent="0.25">
      <c r="A100" s="534" t="s">
        <v>242</v>
      </c>
      <c r="B100" s="535"/>
      <c r="C100" s="535"/>
      <c r="D100" s="535"/>
      <c r="E100" s="536">
        <f>(F8+F10)/(E8+E10)</f>
        <v>0.7186007353801932</v>
      </c>
      <c r="F100" s="536"/>
      <c r="G100" s="536">
        <f>(H8+H10)/(G8+G10)</f>
        <v>0.82627960221462704</v>
      </c>
      <c r="H100" s="536"/>
      <c r="I100" s="536">
        <f>(J8+J10)/(I8+I10)</f>
        <v>0.90440840721111837</v>
      </c>
      <c r="J100" s="536"/>
      <c r="K100" s="544">
        <f>(L8+L10)/(K8+K10)</f>
        <v>0.89231424133235138</v>
      </c>
      <c r="L100" s="545"/>
    </row>
    <row r="101" spans="1:12" ht="12.75" customHeight="1" x14ac:dyDescent="0.25">
      <c r="A101" s="540" t="s">
        <v>243</v>
      </c>
      <c r="B101" s="541"/>
      <c r="C101" s="541"/>
      <c r="D101" s="541"/>
      <c r="E101" s="536"/>
      <c r="F101" s="536"/>
      <c r="G101" s="536"/>
      <c r="H101" s="536"/>
      <c r="I101" s="536"/>
      <c r="J101" s="536"/>
      <c r="K101" s="546"/>
      <c r="L101" s="547"/>
    </row>
    <row r="102" spans="1:12" ht="12.75" customHeight="1" x14ac:dyDescent="0.25">
      <c r="A102" s="550" t="s">
        <v>244</v>
      </c>
      <c r="B102" s="541"/>
      <c r="C102" s="541"/>
      <c r="D102" s="541"/>
      <c r="E102" s="536"/>
      <c r="F102" s="536"/>
      <c r="G102" s="536"/>
      <c r="H102" s="536"/>
      <c r="I102" s="536"/>
      <c r="J102" s="536"/>
      <c r="K102" s="548"/>
      <c r="L102" s="549"/>
    </row>
    <row r="103" spans="1:12" ht="13.2" customHeight="1" x14ac:dyDescent="0.25">
      <c r="A103" s="534" t="s">
        <v>245</v>
      </c>
      <c r="B103" s="535"/>
      <c r="C103" s="535"/>
      <c r="D103" s="535"/>
      <c r="E103" s="536">
        <f>(F19)/(E19)</f>
        <v>0.82862408793357389</v>
      </c>
      <c r="F103" s="536"/>
      <c r="G103" s="536">
        <f>H19/G19</f>
        <v>0.81486930806245361</v>
      </c>
      <c r="H103" s="536"/>
      <c r="I103" s="536">
        <f>(J19)/(I19)</f>
        <v>0.84430714124547901</v>
      </c>
      <c r="J103" s="536"/>
      <c r="K103" s="538">
        <f>(L19)/(K19)</f>
        <v>0.85622251900600999</v>
      </c>
      <c r="L103" s="538"/>
    </row>
    <row r="104" spans="1:12" ht="13.2" customHeight="1" x14ac:dyDescent="0.25">
      <c r="A104" s="540" t="s">
        <v>246</v>
      </c>
      <c r="B104" s="541"/>
      <c r="C104" s="541"/>
      <c r="D104" s="541"/>
      <c r="E104" s="536"/>
      <c r="F104" s="536"/>
      <c r="G104" s="536"/>
      <c r="H104" s="536"/>
      <c r="I104" s="536"/>
      <c r="J104" s="536"/>
      <c r="K104" s="538"/>
      <c r="L104" s="538"/>
    </row>
    <row r="105" spans="1:12" ht="13.95" customHeight="1" thickBot="1" x14ac:dyDescent="0.3">
      <c r="A105" s="542" t="s">
        <v>247</v>
      </c>
      <c r="B105" s="543"/>
      <c r="C105" s="543"/>
      <c r="D105" s="543"/>
      <c r="E105" s="537"/>
      <c r="F105" s="537"/>
      <c r="G105" s="537"/>
      <c r="H105" s="537"/>
      <c r="I105" s="537"/>
      <c r="J105" s="537"/>
      <c r="K105" s="539"/>
      <c r="L105" s="539"/>
    </row>
    <row r="107" spans="1:12" ht="3" customHeight="1" x14ac:dyDescent="0.25"/>
    <row r="108" spans="1:12" x14ac:dyDescent="0.25">
      <c r="A108" s="442"/>
      <c r="B108" s="442"/>
      <c r="C108" s="442"/>
      <c r="D108" s="442"/>
      <c r="E108" s="533"/>
      <c r="F108" s="533"/>
      <c r="G108" s="533"/>
      <c r="H108" s="533"/>
      <c r="I108" s="533"/>
      <c r="J108" s="533"/>
      <c r="K108" s="533"/>
      <c r="L108" s="533"/>
    </row>
  </sheetData>
  <mergeCells count="200">
    <mergeCell ref="A6:D6"/>
    <mergeCell ref="A7:D7"/>
    <mergeCell ref="A8:D8"/>
    <mergeCell ref="A9:D9"/>
    <mergeCell ref="A10:D10"/>
    <mergeCell ref="A11:D11"/>
    <mergeCell ref="A1:J1"/>
    <mergeCell ref="A2:L2"/>
    <mergeCell ref="A3:L3"/>
    <mergeCell ref="A4:D5"/>
    <mergeCell ref="E4:F4"/>
    <mergeCell ref="G4:H4"/>
    <mergeCell ref="I4:J4"/>
    <mergeCell ref="K4:L4"/>
    <mergeCell ref="A19:D19"/>
    <mergeCell ref="A20:D20"/>
    <mergeCell ref="A21:D21"/>
    <mergeCell ref="A22:D22"/>
    <mergeCell ref="A23:D23"/>
    <mergeCell ref="A24:D24"/>
    <mergeCell ref="A12:D12"/>
    <mergeCell ref="A13:D13"/>
    <mergeCell ref="A14:D14"/>
    <mergeCell ref="A16:L16"/>
    <mergeCell ref="A17:D18"/>
    <mergeCell ref="E17:F17"/>
    <mergeCell ref="G17:H17"/>
    <mergeCell ref="I17:J17"/>
    <mergeCell ref="K17:L17"/>
    <mergeCell ref="B30:D30"/>
    <mergeCell ref="B31:D31"/>
    <mergeCell ref="B32:D32"/>
    <mergeCell ref="B33:D33"/>
    <mergeCell ref="B34:D34"/>
    <mergeCell ref="B35:D35"/>
    <mergeCell ref="A25:D25"/>
    <mergeCell ref="A27:L27"/>
    <mergeCell ref="A28:A29"/>
    <mergeCell ref="B28:D29"/>
    <mergeCell ref="E28:F28"/>
    <mergeCell ref="G28:H28"/>
    <mergeCell ref="I28:J28"/>
    <mergeCell ref="K28:L28"/>
    <mergeCell ref="K37:L37"/>
    <mergeCell ref="B39:D39"/>
    <mergeCell ref="B40:D40"/>
    <mergeCell ref="B41:D41"/>
    <mergeCell ref="B42:D42"/>
    <mergeCell ref="B43:D43"/>
    <mergeCell ref="A36:D36"/>
    <mergeCell ref="A37:A38"/>
    <mergeCell ref="B37:D38"/>
    <mergeCell ref="E37:F37"/>
    <mergeCell ref="G37:H37"/>
    <mergeCell ref="I37:J37"/>
    <mergeCell ref="A49:D49"/>
    <mergeCell ref="K49:L49"/>
    <mergeCell ref="A50:D50"/>
    <mergeCell ref="K50:L50"/>
    <mergeCell ref="B44:D44"/>
    <mergeCell ref="A45:D45"/>
    <mergeCell ref="A47:L47"/>
    <mergeCell ref="A48:D48"/>
    <mergeCell ref="E48:F48"/>
    <mergeCell ref="G48:H48"/>
    <mergeCell ref="I48:J48"/>
    <mergeCell ref="K48:L48"/>
    <mergeCell ref="A53:D53"/>
    <mergeCell ref="E53:F53"/>
    <mergeCell ref="G53:H53"/>
    <mergeCell ref="I53:J53"/>
    <mergeCell ref="K53:L53"/>
    <mergeCell ref="A55:L55"/>
    <mergeCell ref="A51:D51"/>
    <mergeCell ref="K51:L51"/>
    <mergeCell ref="A52:D52"/>
    <mergeCell ref="K52:L52"/>
    <mergeCell ref="A58:D58"/>
    <mergeCell ref="E58:F60"/>
    <mergeCell ref="G58:H60"/>
    <mergeCell ref="I58:J60"/>
    <mergeCell ref="K58:L60"/>
    <mergeCell ref="A59:D59"/>
    <mergeCell ref="A60:D60"/>
    <mergeCell ref="A56:L56"/>
    <mergeCell ref="A57:D57"/>
    <mergeCell ref="E57:F57"/>
    <mergeCell ref="G57:H57"/>
    <mergeCell ref="I57:J57"/>
    <mergeCell ref="K57:L57"/>
    <mergeCell ref="A64:D64"/>
    <mergeCell ref="E64:F66"/>
    <mergeCell ref="G64:H66"/>
    <mergeCell ref="I64:J66"/>
    <mergeCell ref="K64:L66"/>
    <mergeCell ref="A65:D65"/>
    <mergeCell ref="A66:D66"/>
    <mergeCell ref="A61:D61"/>
    <mergeCell ref="E61:F63"/>
    <mergeCell ref="G61:H63"/>
    <mergeCell ref="I61:J63"/>
    <mergeCell ref="K61:L63"/>
    <mergeCell ref="A62:D62"/>
    <mergeCell ref="A63:D63"/>
    <mergeCell ref="A69:D69"/>
    <mergeCell ref="E69:F71"/>
    <mergeCell ref="G69:H71"/>
    <mergeCell ref="I69:J71"/>
    <mergeCell ref="K69:L71"/>
    <mergeCell ref="A70:D70"/>
    <mergeCell ref="A71:D71"/>
    <mergeCell ref="A67:L67"/>
    <mergeCell ref="A68:D68"/>
    <mergeCell ref="E68:F68"/>
    <mergeCell ref="G68:H68"/>
    <mergeCell ref="I68:J68"/>
    <mergeCell ref="K68:L68"/>
    <mergeCell ref="A75:D75"/>
    <mergeCell ref="E75:F77"/>
    <mergeCell ref="G75:H77"/>
    <mergeCell ref="I75:J77"/>
    <mergeCell ref="K75:L77"/>
    <mergeCell ref="A76:D76"/>
    <mergeCell ref="A77:D77"/>
    <mergeCell ref="A72:D72"/>
    <mergeCell ref="E72:F74"/>
    <mergeCell ref="G72:H74"/>
    <mergeCell ref="I72:J74"/>
    <mergeCell ref="K72:L74"/>
    <mergeCell ref="A73:D73"/>
    <mergeCell ref="A74:D74"/>
    <mergeCell ref="A80:D80"/>
    <mergeCell ref="E80:F82"/>
    <mergeCell ref="G80:H82"/>
    <mergeCell ref="I80:J82"/>
    <mergeCell ref="K80:L82"/>
    <mergeCell ref="A81:D81"/>
    <mergeCell ref="A82:D82"/>
    <mergeCell ref="A78:L78"/>
    <mergeCell ref="A79:D79"/>
    <mergeCell ref="E79:F79"/>
    <mergeCell ref="G79:H79"/>
    <mergeCell ref="I79:J79"/>
    <mergeCell ref="K79:L79"/>
    <mergeCell ref="A86:D86"/>
    <mergeCell ref="E86:F88"/>
    <mergeCell ref="G86:H88"/>
    <mergeCell ref="I86:J88"/>
    <mergeCell ref="K86:L88"/>
    <mergeCell ref="A87:D87"/>
    <mergeCell ref="A88:D88"/>
    <mergeCell ref="A83:D83"/>
    <mergeCell ref="E83:F85"/>
    <mergeCell ref="G83:H85"/>
    <mergeCell ref="I83:J85"/>
    <mergeCell ref="K83:L85"/>
    <mergeCell ref="A84:D84"/>
    <mergeCell ref="A85:D85"/>
    <mergeCell ref="A92:L92"/>
    <mergeCell ref="A93:D93"/>
    <mergeCell ref="E93:F93"/>
    <mergeCell ref="G93:H93"/>
    <mergeCell ref="I93:J93"/>
    <mergeCell ref="K93:L93"/>
    <mergeCell ref="A89:D89"/>
    <mergeCell ref="E89:F91"/>
    <mergeCell ref="G89:H91"/>
    <mergeCell ref="I89:J91"/>
    <mergeCell ref="K89:L91"/>
    <mergeCell ref="A90:D90"/>
    <mergeCell ref="A91:D91"/>
    <mergeCell ref="A97:D97"/>
    <mergeCell ref="E97:F99"/>
    <mergeCell ref="G97:H99"/>
    <mergeCell ref="I97:J99"/>
    <mergeCell ref="K97:L99"/>
    <mergeCell ref="A98:D98"/>
    <mergeCell ref="A99:D99"/>
    <mergeCell ref="A94:D94"/>
    <mergeCell ref="E94:F96"/>
    <mergeCell ref="G94:H96"/>
    <mergeCell ref="I94:J96"/>
    <mergeCell ref="K94:L96"/>
    <mergeCell ref="A95:D95"/>
    <mergeCell ref="A96:D96"/>
    <mergeCell ref="A108:L108"/>
    <mergeCell ref="A103:D103"/>
    <mergeCell ref="E103:F105"/>
    <mergeCell ref="G103:H105"/>
    <mergeCell ref="I103:J105"/>
    <mergeCell ref="K103:L105"/>
    <mergeCell ref="A104:D104"/>
    <mergeCell ref="A105:D105"/>
    <mergeCell ref="A100:D100"/>
    <mergeCell ref="E100:F102"/>
    <mergeCell ref="G100:H102"/>
    <mergeCell ref="I100:J102"/>
    <mergeCell ref="K100:L102"/>
    <mergeCell ref="A101:D101"/>
    <mergeCell ref="A102:D102"/>
  </mergeCells>
  <printOptions horizontalCentered="1" verticalCentered="1"/>
  <pageMargins left="0.19685039370078741" right="0.19685039370078741" top="0.6692913385826772" bottom="0.39370078740157483" header="0.51181102362204722" footer="0.51181102362204722"/>
  <pageSetup paperSize="9" scale="49" orientation="portrait" r:id="rId1"/>
  <headerFooter alignWithMargins="0">
    <oddHeader>&amp;F</oddHeader>
    <oddFooter>&amp;L&amp;8&amp;F&amp;R&amp;8&amp;P</oddFooter>
  </headerFooter>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6"/>
  <sheetViews>
    <sheetView topLeftCell="A82" zoomScaleNormal="100" zoomScaleSheetLayoutView="110" zoomScalePageLayoutView="80" workbookViewId="0">
      <pane xSplit="1" topLeftCell="F1" activePane="topRight" state="frozen"/>
      <selection activeCell="A2" sqref="A2"/>
      <selection pane="topRight" activeCell="K4" sqref="K4"/>
    </sheetView>
  </sheetViews>
  <sheetFormatPr defaultColWidth="8.88671875" defaultRowHeight="14.4" x14ac:dyDescent="0.3"/>
  <cols>
    <col min="1" max="1" width="3.6640625" customWidth="1"/>
    <col min="2" max="2" width="14.44140625" customWidth="1"/>
    <col min="3" max="3" width="9.5546875" style="64" bestFit="1" customWidth="1"/>
    <col min="4" max="4" width="24.33203125" customWidth="1"/>
    <col min="5" max="5" width="22.109375" customWidth="1"/>
    <col min="6" max="6" width="23.109375" customWidth="1"/>
    <col min="7" max="7" width="16.6640625" style="87" customWidth="1"/>
    <col min="8" max="8" width="16.33203125" style="87" customWidth="1"/>
    <col min="9" max="9" width="14.5546875" customWidth="1"/>
    <col min="10" max="10" width="18.109375" customWidth="1"/>
    <col min="11" max="11" width="19" customWidth="1"/>
    <col min="12" max="12" width="13.88671875" customWidth="1"/>
    <col min="13" max="13" width="17.6640625" customWidth="1"/>
    <col min="14" max="14" width="14.44140625" customWidth="1"/>
    <col min="15" max="15" width="16.33203125" customWidth="1"/>
    <col min="16" max="16" width="13.109375" bestFit="1" customWidth="1"/>
    <col min="17" max="17" width="15" customWidth="1"/>
    <col min="18" max="18" width="12.44140625" bestFit="1" customWidth="1"/>
    <col min="19" max="19" width="10.109375" customWidth="1"/>
  </cols>
  <sheetData>
    <row r="1" spans="1:19" ht="15.75" thickBot="1" x14ac:dyDescent="0.3">
      <c r="G1" s="84" t="s">
        <v>355</v>
      </c>
      <c r="H1" s="104">
        <v>2720</v>
      </c>
      <c r="J1" s="87" t="s">
        <v>360</v>
      </c>
      <c r="K1" s="246">
        <v>2687</v>
      </c>
      <c r="N1" s="84" t="s">
        <v>332</v>
      </c>
      <c r="O1" s="104">
        <v>2720</v>
      </c>
      <c r="Q1" s="84" t="s">
        <v>333</v>
      </c>
      <c r="R1" s="104">
        <v>2720</v>
      </c>
    </row>
    <row r="2" spans="1:19" s="157" customFormat="1" ht="59.25" customHeight="1" thickBot="1" x14ac:dyDescent="0.3">
      <c r="A2" s="659" t="s">
        <v>56</v>
      </c>
      <c r="B2" s="660"/>
      <c r="C2" s="90" t="s">
        <v>55</v>
      </c>
      <c r="D2" s="90" t="s">
        <v>57</v>
      </c>
      <c r="E2" s="90" t="s">
        <v>110</v>
      </c>
      <c r="F2" s="90" t="s">
        <v>60</v>
      </c>
      <c r="G2" s="153" t="s">
        <v>356</v>
      </c>
      <c r="H2" s="153" t="s">
        <v>357</v>
      </c>
      <c r="I2" s="293" t="s">
        <v>108</v>
      </c>
      <c r="J2" s="299" t="s">
        <v>358</v>
      </c>
      <c r="K2" s="153" t="s">
        <v>359</v>
      </c>
      <c r="L2" s="153" t="s">
        <v>109</v>
      </c>
      <c r="M2" s="154" t="s">
        <v>334</v>
      </c>
      <c r="N2" s="85" t="s">
        <v>330</v>
      </c>
      <c r="O2" s="86" t="s">
        <v>331</v>
      </c>
      <c r="P2" s="155">
        <v>2017</v>
      </c>
      <c r="Q2" s="88" t="s">
        <v>330</v>
      </c>
      <c r="R2" s="89" t="s">
        <v>331</v>
      </c>
      <c r="S2" s="156">
        <v>2018</v>
      </c>
    </row>
    <row r="3" spans="1:19" ht="44.25" customHeight="1" thickBot="1" x14ac:dyDescent="0.35">
      <c r="A3" s="651">
        <v>1</v>
      </c>
      <c r="B3" s="653" t="s">
        <v>0</v>
      </c>
      <c r="C3" s="72">
        <v>1</v>
      </c>
      <c r="D3" s="71" t="s">
        <v>13</v>
      </c>
      <c r="E3" s="115" t="s">
        <v>59</v>
      </c>
      <c r="F3" s="115" t="s">
        <v>58</v>
      </c>
      <c r="G3" s="130">
        <v>28868</v>
      </c>
      <c r="H3" s="131">
        <f>$H$1</f>
        <v>2720</v>
      </c>
      <c r="I3" s="294">
        <f>G3/H3</f>
        <v>10.613235294117647</v>
      </c>
      <c r="J3" s="300">
        <v>28356.26</v>
      </c>
      <c r="K3" s="247">
        <f>$K$1</f>
        <v>2687</v>
      </c>
      <c r="L3" s="291">
        <f t="shared" ref="L3:L10" si="0">J3/K3</f>
        <v>10.553129884629698</v>
      </c>
      <c r="M3" s="133">
        <f>(L3-I3)/I3*100</f>
        <v>-0.56632504436477205</v>
      </c>
      <c r="N3" s="91">
        <v>28868</v>
      </c>
      <c r="O3" s="78">
        <f>$O$1</f>
        <v>2720</v>
      </c>
      <c r="P3" s="105">
        <f>N3/O3</f>
        <v>10.613235294117647</v>
      </c>
      <c r="Q3" s="99">
        <v>28868</v>
      </c>
      <c r="R3" s="80">
        <f>$R$1</f>
        <v>2720</v>
      </c>
      <c r="S3" s="110">
        <f>Q3/R3</f>
        <v>10.613235294117647</v>
      </c>
    </row>
    <row r="4" spans="1:19" ht="33.75" customHeight="1" x14ac:dyDescent="0.3">
      <c r="A4" s="652"/>
      <c r="B4" s="654"/>
      <c r="C4" s="67">
        <v>2</v>
      </c>
      <c r="D4" s="65" t="s">
        <v>14</v>
      </c>
      <c r="E4" s="66" t="s">
        <v>59</v>
      </c>
      <c r="F4" s="115" t="s">
        <v>58</v>
      </c>
      <c r="G4" s="134">
        <v>144291</v>
      </c>
      <c r="H4" s="135">
        <f t="shared" ref="H4:H42" si="1">$H$1</f>
        <v>2720</v>
      </c>
      <c r="I4" s="295">
        <f t="shared" ref="I4:I20" si="2">G4/H4</f>
        <v>53.048161764705881</v>
      </c>
      <c r="J4" s="301">
        <v>145423.45000000001</v>
      </c>
      <c r="K4" s="248">
        <f>$K$1</f>
        <v>2687</v>
      </c>
      <c r="L4" s="291">
        <f t="shared" si="0"/>
        <v>54.121120208410872</v>
      </c>
      <c r="M4" s="137">
        <f t="shared" ref="M4:M43" si="3">(L4-I4)/I4*100</f>
        <v>2.0226119209635911</v>
      </c>
      <c r="N4" s="92">
        <v>141791</v>
      </c>
      <c r="O4" s="79">
        <f t="shared" ref="O4:O42" si="4">$O$1</f>
        <v>2720</v>
      </c>
      <c r="P4" s="106">
        <f t="shared" ref="P4:P43" si="5">N4/O4</f>
        <v>52.129044117647062</v>
      </c>
      <c r="Q4" s="100">
        <v>141791</v>
      </c>
      <c r="R4" s="81">
        <f t="shared" ref="R4:R42" si="6">$R$1</f>
        <v>2720</v>
      </c>
      <c r="S4" s="111">
        <f t="shared" ref="S4:S43" si="7">Q4/R4</f>
        <v>52.129044117647062</v>
      </c>
    </row>
    <row r="5" spans="1:19" ht="45" customHeight="1" x14ac:dyDescent="0.3">
      <c r="A5" s="652"/>
      <c r="B5" s="654"/>
      <c r="C5" s="164">
        <v>3</v>
      </c>
      <c r="D5" s="165" t="s">
        <v>15</v>
      </c>
      <c r="E5" s="66" t="s">
        <v>59</v>
      </c>
      <c r="F5" s="66" t="s">
        <v>58</v>
      </c>
      <c r="G5" s="134">
        <v>63794</v>
      </c>
      <c r="H5" s="135">
        <f t="shared" si="1"/>
        <v>2720</v>
      </c>
      <c r="I5" s="295">
        <f t="shared" si="2"/>
        <v>23.453676470588235</v>
      </c>
      <c r="J5" s="301">
        <v>62254.239999999998</v>
      </c>
      <c r="K5" s="248">
        <f t="shared" ref="K5:K17" si="8">$K$1</f>
        <v>2687</v>
      </c>
      <c r="L5" s="291">
        <f t="shared" si="0"/>
        <v>23.168678823967248</v>
      </c>
      <c r="M5" s="137">
        <f t="shared" si="3"/>
        <v>-1.2151512662775243</v>
      </c>
      <c r="N5" s="92">
        <v>63794</v>
      </c>
      <c r="O5" s="79">
        <f t="shared" si="4"/>
        <v>2720</v>
      </c>
      <c r="P5" s="106">
        <f t="shared" si="5"/>
        <v>23.453676470588235</v>
      </c>
      <c r="Q5" s="100">
        <v>63794</v>
      </c>
      <c r="R5" s="81">
        <f t="shared" si="6"/>
        <v>2720</v>
      </c>
      <c r="S5" s="111">
        <f t="shared" si="7"/>
        <v>23.453676470588235</v>
      </c>
    </row>
    <row r="6" spans="1:19" ht="28.8" x14ac:dyDescent="0.3">
      <c r="A6" s="652"/>
      <c r="B6" s="654"/>
      <c r="C6" s="626">
        <v>4</v>
      </c>
      <c r="D6" s="632" t="s">
        <v>16</v>
      </c>
      <c r="E6" s="66" t="s">
        <v>59</v>
      </c>
      <c r="F6" s="66" t="s">
        <v>58</v>
      </c>
      <c r="G6" s="134">
        <v>40130</v>
      </c>
      <c r="H6" s="135">
        <f t="shared" si="1"/>
        <v>2720</v>
      </c>
      <c r="I6" s="295">
        <f t="shared" si="2"/>
        <v>14.753676470588236</v>
      </c>
      <c r="J6" s="301">
        <v>33367.769999999997</v>
      </c>
      <c r="K6" s="248">
        <f t="shared" si="8"/>
        <v>2687</v>
      </c>
      <c r="L6" s="291">
        <f t="shared" si="0"/>
        <v>12.418224786006698</v>
      </c>
      <c r="M6" s="137">
        <f t="shared" si="3"/>
        <v>-15.829625173341094</v>
      </c>
      <c r="N6" s="92">
        <v>40130</v>
      </c>
      <c r="O6" s="79">
        <f t="shared" si="4"/>
        <v>2720</v>
      </c>
      <c r="P6" s="106">
        <f t="shared" si="5"/>
        <v>14.753676470588236</v>
      </c>
      <c r="Q6" s="100">
        <v>40130</v>
      </c>
      <c r="R6" s="81">
        <f t="shared" si="6"/>
        <v>2720</v>
      </c>
      <c r="S6" s="111">
        <f t="shared" si="7"/>
        <v>14.753676470588236</v>
      </c>
    </row>
    <row r="7" spans="1:19" ht="39" customHeight="1" x14ac:dyDescent="0.3">
      <c r="A7" s="652"/>
      <c r="B7" s="654"/>
      <c r="C7" s="627"/>
      <c r="D7" s="633"/>
      <c r="E7" s="66" t="s">
        <v>61</v>
      </c>
      <c r="F7" s="66" t="s">
        <v>115</v>
      </c>
      <c r="G7" s="134">
        <v>1521289</v>
      </c>
      <c r="H7" s="134">
        <v>1901612</v>
      </c>
      <c r="I7" s="295">
        <f t="shared" si="2"/>
        <v>0.79999968447822167</v>
      </c>
      <c r="J7" s="301">
        <v>1702388.76</v>
      </c>
      <c r="K7" s="134">
        <v>1910543.12</v>
      </c>
      <c r="L7" s="136">
        <f t="shared" si="0"/>
        <v>0.89104964037660661</v>
      </c>
      <c r="M7" s="137">
        <f t="shared" si="3"/>
        <v>11.381248976088013</v>
      </c>
      <c r="N7" s="92">
        <v>1521251.2</v>
      </c>
      <c r="O7" s="79">
        <v>1901564</v>
      </c>
      <c r="P7" s="106">
        <f t="shared" si="5"/>
        <v>0.79999999999999993</v>
      </c>
      <c r="Q7" s="100">
        <v>1512489.6</v>
      </c>
      <c r="R7" s="81">
        <v>1890612</v>
      </c>
      <c r="S7" s="111">
        <f t="shared" si="7"/>
        <v>0.8</v>
      </c>
    </row>
    <row r="8" spans="1:19" ht="28.8" x14ac:dyDescent="0.3">
      <c r="A8" s="652"/>
      <c r="B8" s="654"/>
      <c r="C8" s="626">
        <v>5</v>
      </c>
      <c r="D8" s="632" t="s">
        <v>17</v>
      </c>
      <c r="E8" s="66" t="s">
        <v>59</v>
      </c>
      <c r="F8" s="66" t="s">
        <v>58</v>
      </c>
      <c r="G8" s="134">
        <v>15150</v>
      </c>
      <c r="H8" s="135">
        <f t="shared" si="1"/>
        <v>2720</v>
      </c>
      <c r="I8" s="295">
        <f t="shared" si="2"/>
        <v>5.569852941176471</v>
      </c>
      <c r="J8" s="301">
        <v>11143.07</v>
      </c>
      <c r="K8" s="248">
        <f t="shared" si="8"/>
        <v>2687</v>
      </c>
      <c r="L8" s="292">
        <f t="shared" si="0"/>
        <v>4.1470301451432823</v>
      </c>
      <c r="M8" s="137">
        <f t="shared" si="3"/>
        <v>-25.545069341321934</v>
      </c>
      <c r="N8" s="92">
        <v>15266</v>
      </c>
      <c r="O8" s="79">
        <f t="shared" si="4"/>
        <v>2720</v>
      </c>
      <c r="P8" s="106">
        <f t="shared" si="5"/>
        <v>5.6124999999999998</v>
      </c>
      <c r="Q8" s="100">
        <v>15323</v>
      </c>
      <c r="R8" s="81">
        <f t="shared" si="6"/>
        <v>2720</v>
      </c>
      <c r="S8" s="111">
        <f t="shared" si="7"/>
        <v>5.6334558823529415</v>
      </c>
    </row>
    <row r="9" spans="1:19" ht="66.75" customHeight="1" x14ac:dyDescent="0.3">
      <c r="A9" s="652"/>
      <c r="B9" s="654"/>
      <c r="C9" s="627"/>
      <c r="D9" s="633"/>
      <c r="E9" s="66" t="s">
        <v>62</v>
      </c>
      <c r="F9" s="66" t="s">
        <v>63</v>
      </c>
      <c r="G9" s="134">
        <v>11000</v>
      </c>
      <c r="H9" s="135">
        <v>15150</v>
      </c>
      <c r="I9" s="295">
        <f t="shared" si="2"/>
        <v>0.72607260726072609</v>
      </c>
      <c r="J9" s="301">
        <v>12700</v>
      </c>
      <c r="K9" s="134">
        <v>11143.07</v>
      </c>
      <c r="L9" s="136">
        <f t="shared" si="0"/>
        <v>1.1397218181344997</v>
      </c>
      <c r="M9" s="137">
        <f t="shared" si="3"/>
        <v>56.970777679433361</v>
      </c>
      <c r="N9" s="92">
        <v>11000</v>
      </c>
      <c r="O9" s="79">
        <v>15266</v>
      </c>
      <c r="P9" s="106">
        <f t="shared" si="5"/>
        <v>0.72055548277217341</v>
      </c>
      <c r="Q9" s="100">
        <v>11000</v>
      </c>
      <c r="R9" s="81">
        <v>15323</v>
      </c>
      <c r="S9" s="111">
        <f t="shared" si="7"/>
        <v>0.71787508973438618</v>
      </c>
    </row>
    <row r="10" spans="1:19" ht="28.8" x14ac:dyDescent="0.3">
      <c r="A10" s="652"/>
      <c r="B10" s="654"/>
      <c r="C10" s="626">
        <v>6</v>
      </c>
      <c r="D10" s="641" t="s">
        <v>18</v>
      </c>
      <c r="E10" s="66" t="s">
        <v>59</v>
      </c>
      <c r="F10" s="66" t="s">
        <v>58</v>
      </c>
      <c r="G10" s="134">
        <v>91253</v>
      </c>
      <c r="H10" s="135">
        <f t="shared" si="1"/>
        <v>2720</v>
      </c>
      <c r="I10" s="295">
        <f t="shared" si="2"/>
        <v>33.548897058823528</v>
      </c>
      <c r="J10" s="301">
        <v>90402.7</v>
      </c>
      <c r="K10" s="248">
        <f t="shared" si="8"/>
        <v>2687</v>
      </c>
      <c r="L10" s="292">
        <f t="shared" si="0"/>
        <v>33.644473390398211</v>
      </c>
      <c r="M10" s="137">
        <f t="shared" si="3"/>
        <v>0.28488665784482636</v>
      </c>
      <c r="N10" s="92">
        <v>91401</v>
      </c>
      <c r="O10" s="79">
        <f t="shared" si="4"/>
        <v>2720</v>
      </c>
      <c r="P10" s="106">
        <f t="shared" si="5"/>
        <v>33.60330882352941</v>
      </c>
      <c r="Q10" s="100">
        <v>91401</v>
      </c>
      <c r="R10" s="81">
        <f t="shared" si="6"/>
        <v>2720</v>
      </c>
      <c r="S10" s="111">
        <f t="shared" si="7"/>
        <v>33.60330882352941</v>
      </c>
    </row>
    <row r="11" spans="1:19" ht="28.8" x14ac:dyDescent="0.3">
      <c r="A11" s="652"/>
      <c r="B11" s="654"/>
      <c r="C11" s="627"/>
      <c r="D11" s="642"/>
      <c r="E11" s="66" t="s">
        <v>64</v>
      </c>
      <c r="F11" s="66" t="s">
        <v>64</v>
      </c>
      <c r="G11" s="170" t="s">
        <v>347</v>
      </c>
      <c r="H11" s="170" t="s">
        <v>347</v>
      </c>
      <c r="I11" s="296">
        <v>35000</v>
      </c>
      <c r="J11" s="329" t="s">
        <v>347</v>
      </c>
      <c r="K11" s="321" t="s">
        <v>347</v>
      </c>
      <c r="L11" s="134">
        <v>84243.49</v>
      </c>
      <c r="M11" s="137">
        <f t="shared" si="3"/>
        <v>140.69568571428573</v>
      </c>
      <c r="N11" s="92">
        <v>40000</v>
      </c>
      <c r="O11" s="79">
        <v>40000</v>
      </c>
      <c r="P11" s="106">
        <f>(O11-N11)/O11*100</f>
        <v>0</v>
      </c>
      <c r="Q11" s="100">
        <v>20000</v>
      </c>
      <c r="R11" s="100">
        <v>20000</v>
      </c>
      <c r="S11" s="111">
        <f>(R11-Q11)/R11*100</f>
        <v>0</v>
      </c>
    </row>
    <row r="12" spans="1:19" ht="28.8" x14ac:dyDescent="0.3">
      <c r="A12" s="652"/>
      <c r="B12" s="654"/>
      <c r="C12" s="627"/>
      <c r="D12" s="642"/>
      <c r="E12" s="66" t="s">
        <v>65</v>
      </c>
      <c r="F12" s="66" t="s">
        <v>66</v>
      </c>
      <c r="G12" s="170" t="s">
        <v>347</v>
      </c>
      <c r="H12" s="171" t="s">
        <v>347</v>
      </c>
      <c r="I12" s="297">
        <v>119</v>
      </c>
      <c r="J12" s="330" t="s">
        <v>347</v>
      </c>
      <c r="K12" s="321" t="s">
        <v>347</v>
      </c>
      <c r="L12" s="332">
        <v>140</v>
      </c>
      <c r="M12" s="137">
        <f t="shared" si="3"/>
        <v>17.647058823529413</v>
      </c>
      <c r="N12" s="92">
        <v>119</v>
      </c>
      <c r="O12" s="79">
        <v>119</v>
      </c>
      <c r="P12" s="106">
        <f>(O12-N12)/O12*100</f>
        <v>0</v>
      </c>
      <c r="Q12" s="100">
        <v>119</v>
      </c>
      <c r="R12" s="81">
        <v>119</v>
      </c>
      <c r="S12" s="111">
        <f>(R12-Q12)/R12*100</f>
        <v>0</v>
      </c>
    </row>
    <row r="13" spans="1:19" ht="28.8" x14ac:dyDescent="0.3">
      <c r="A13" s="652"/>
      <c r="B13" s="654"/>
      <c r="C13" s="626">
        <v>7</v>
      </c>
      <c r="D13" s="629" t="s">
        <v>19</v>
      </c>
      <c r="E13" s="66" t="s">
        <v>59</v>
      </c>
      <c r="F13" s="66" t="s">
        <v>58</v>
      </c>
      <c r="G13" s="134">
        <v>44890</v>
      </c>
      <c r="H13" s="135">
        <f t="shared" si="1"/>
        <v>2720</v>
      </c>
      <c r="I13" s="295">
        <f t="shared" si="2"/>
        <v>16.503676470588236</v>
      </c>
      <c r="J13" s="301">
        <v>48633.27</v>
      </c>
      <c r="K13" s="248">
        <f t="shared" si="8"/>
        <v>2687</v>
      </c>
      <c r="L13" s="292">
        <f>J13/K13</f>
        <v>18.09946780796427</v>
      </c>
      <c r="M13" s="137">
        <f t="shared" si="3"/>
        <v>9.6693081703337374</v>
      </c>
      <c r="N13" s="92"/>
      <c r="O13" s="79">
        <f t="shared" si="4"/>
        <v>2720</v>
      </c>
      <c r="P13" s="106">
        <f t="shared" si="5"/>
        <v>0</v>
      </c>
      <c r="Q13" s="100"/>
      <c r="R13" s="81">
        <f t="shared" si="6"/>
        <v>2720</v>
      </c>
      <c r="S13" s="111">
        <f t="shared" si="7"/>
        <v>0</v>
      </c>
    </row>
    <row r="14" spans="1:19" ht="43.2" x14ac:dyDescent="0.3">
      <c r="A14" s="652"/>
      <c r="B14" s="654"/>
      <c r="C14" s="627"/>
      <c r="D14" s="630"/>
      <c r="E14" s="66" t="s">
        <v>67</v>
      </c>
      <c r="F14" s="66" t="s">
        <v>68</v>
      </c>
      <c r="G14" s="134">
        <v>44890</v>
      </c>
      <c r="H14" s="135">
        <v>962</v>
      </c>
      <c r="I14" s="295">
        <f t="shared" si="2"/>
        <v>46.663201663201662</v>
      </c>
      <c r="J14" s="301">
        <v>48633.27</v>
      </c>
      <c r="K14" s="248">
        <v>1545</v>
      </c>
      <c r="L14" s="322">
        <f>J14/K14</f>
        <v>31.477844660194172</v>
      </c>
      <c r="M14" s="137">
        <f t="shared" si="3"/>
        <v>-32.542467001321462</v>
      </c>
      <c r="N14" s="92">
        <v>31690</v>
      </c>
      <c r="O14" s="79">
        <v>962</v>
      </c>
      <c r="P14" s="106">
        <f t="shared" si="5"/>
        <v>32.941787941787943</v>
      </c>
      <c r="Q14" s="100">
        <v>31690</v>
      </c>
      <c r="R14" s="81">
        <v>962</v>
      </c>
      <c r="S14" s="111">
        <f t="shared" si="7"/>
        <v>32.941787941787943</v>
      </c>
    </row>
    <row r="15" spans="1:19" ht="28.8" x14ac:dyDescent="0.3">
      <c r="A15" s="652"/>
      <c r="B15" s="654"/>
      <c r="C15" s="626">
        <v>8</v>
      </c>
      <c r="D15" s="632" t="s">
        <v>20</v>
      </c>
      <c r="E15" s="66" t="s">
        <v>59</v>
      </c>
      <c r="F15" s="66" t="s">
        <v>58</v>
      </c>
      <c r="G15" s="134">
        <v>16770</v>
      </c>
      <c r="H15" s="135">
        <f t="shared" si="1"/>
        <v>2720</v>
      </c>
      <c r="I15" s="295">
        <f t="shared" si="2"/>
        <v>6.1654411764705879</v>
      </c>
      <c r="J15" s="301">
        <v>12677.82</v>
      </c>
      <c r="K15" s="248">
        <f t="shared" si="8"/>
        <v>2687</v>
      </c>
      <c r="L15" s="292">
        <f>J15/K15</f>
        <v>4.7182061778935616</v>
      </c>
      <c r="M15" s="137">
        <f t="shared" si="3"/>
        <v>-23.473340465888562</v>
      </c>
      <c r="N15" s="92">
        <v>15600</v>
      </c>
      <c r="O15" s="79">
        <f t="shared" si="4"/>
        <v>2720</v>
      </c>
      <c r="P15" s="106">
        <f t="shared" si="5"/>
        <v>5.7352941176470589</v>
      </c>
      <c r="Q15" s="100">
        <v>15600</v>
      </c>
      <c r="R15" s="81">
        <f t="shared" si="6"/>
        <v>2720</v>
      </c>
      <c r="S15" s="111">
        <f t="shared" si="7"/>
        <v>5.7352941176470589</v>
      </c>
    </row>
    <row r="16" spans="1:19" ht="28.8" x14ac:dyDescent="0.3">
      <c r="A16" s="652"/>
      <c r="B16" s="654"/>
      <c r="C16" s="627"/>
      <c r="D16" s="633"/>
      <c r="E16" s="66" t="s">
        <v>70</v>
      </c>
      <c r="F16" s="66" t="s">
        <v>69</v>
      </c>
      <c r="G16" s="134">
        <v>16770</v>
      </c>
      <c r="H16" s="135">
        <v>12</v>
      </c>
      <c r="I16" s="295">
        <f t="shared" si="2"/>
        <v>1397.5</v>
      </c>
      <c r="J16" s="301">
        <v>12677.82</v>
      </c>
      <c r="K16" s="248">
        <v>12</v>
      </c>
      <c r="L16" s="292">
        <f>J16/K16</f>
        <v>1056.4849999999999</v>
      </c>
      <c r="M16" s="137">
        <f t="shared" si="3"/>
        <v>-24.40178890876566</v>
      </c>
      <c r="N16" s="92">
        <v>15600</v>
      </c>
      <c r="O16" s="79">
        <v>12</v>
      </c>
      <c r="P16" s="106">
        <f t="shared" si="5"/>
        <v>1300</v>
      </c>
      <c r="Q16" s="100">
        <v>15600</v>
      </c>
      <c r="R16" s="81">
        <v>12</v>
      </c>
      <c r="S16" s="111">
        <f t="shared" si="7"/>
        <v>1300</v>
      </c>
    </row>
    <row r="17" spans="1:19" ht="28.8" x14ac:dyDescent="0.3">
      <c r="A17" s="652"/>
      <c r="B17" s="654"/>
      <c r="C17" s="626">
        <v>11</v>
      </c>
      <c r="D17" s="641" t="s">
        <v>21</v>
      </c>
      <c r="E17" s="66" t="s">
        <v>59</v>
      </c>
      <c r="F17" s="66" t="s">
        <v>58</v>
      </c>
      <c r="G17" s="134">
        <v>75640</v>
      </c>
      <c r="H17" s="135">
        <f t="shared" si="1"/>
        <v>2720</v>
      </c>
      <c r="I17" s="295">
        <f t="shared" si="2"/>
        <v>27.808823529411764</v>
      </c>
      <c r="J17" s="301">
        <v>86123.73</v>
      </c>
      <c r="K17" s="248">
        <f t="shared" si="8"/>
        <v>2687</v>
      </c>
      <c r="L17" s="322">
        <f>J17/K17</f>
        <v>32.052002232973578</v>
      </c>
      <c r="M17" s="137">
        <f t="shared" si="3"/>
        <v>15.258389838297374</v>
      </c>
      <c r="N17" s="92">
        <v>68542</v>
      </c>
      <c r="O17" s="79">
        <f t="shared" si="4"/>
        <v>2720</v>
      </c>
      <c r="P17" s="106">
        <f t="shared" si="5"/>
        <v>25.199264705882353</v>
      </c>
      <c r="Q17" s="100">
        <v>67693</v>
      </c>
      <c r="R17" s="81">
        <f t="shared" si="6"/>
        <v>2720</v>
      </c>
      <c r="S17" s="111">
        <f t="shared" si="7"/>
        <v>24.887132352941176</v>
      </c>
    </row>
    <row r="18" spans="1:19" ht="29.4" thickBot="1" x14ac:dyDescent="0.35">
      <c r="A18" s="655"/>
      <c r="B18" s="656"/>
      <c r="C18" s="628"/>
      <c r="D18" s="650"/>
      <c r="E18" s="74" t="s">
        <v>71</v>
      </c>
      <c r="F18" s="66" t="s">
        <v>72</v>
      </c>
      <c r="G18" s="172" t="s">
        <v>347</v>
      </c>
      <c r="H18" s="173" t="s">
        <v>347</v>
      </c>
      <c r="I18" s="298">
        <v>1000</v>
      </c>
      <c r="J18" s="317">
        <v>16747.27</v>
      </c>
      <c r="K18" s="318" t="s">
        <v>347</v>
      </c>
      <c r="L18" s="319">
        <v>16747.27</v>
      </c>
      <c r="M18" s="138">
        <f t="shared" si="3"/>
        <v>1574.7270000000001</v>
      </c>
      <c r="N18" s="93">
        <v>1000</v>
      </c>
      <c r="O18" s="324">
        <v>1000</v>
      </c>
      <c r="P18" s="107">
        <f>(O18-N18)*O18/100</f>
        <v>0</v>
      </c>
      <c r="Q18" s="101">
        <v>1000</v>
      </c>
      <c r="R18" s="101">
        <v>1000</v>
      </c>
      <c r="S18" s="112">
        <f>(R18-Q18)*R18/100</f>
        <v>0</v>
      </c>
    </row>
    <row r="19" spans="1:19" ht="15.75" thickBot="1" x14ac:dyDescent="0.3">
      <c r="A19" s="68"/>
      <c r="B19" s="68"/>
      <c r="C19" s="69"/>
      <c r="D19" s="68"/>
      <c r="E19" s="70"/>
      <c r="F19" s="68"/>
      <c r="G19" s="139"/>
      <c r="H19" s="140"/>
      <c r="I19" s="141"/>
      <c r="J19" s="141"/>
      <c r="K19" s="141"/>
      <c r="L19" s="140"/>
      <c r="M19" s="141"/>
      <c r="N19" s="96"/>
      <c r="P19" s="108"/>
      <c r="Q19" s="96"/>
      <c r="S19" s="108"/>
    </row>
    <row r="20" spans="1:19" ht="28.8" x14ac:dyDescent="0.3">
      <c r="A20" s="651">
        <v>3</v>
      </c>
      <c r="B20" s="653" t="s">
        <v>1</v>
      </c>
      <c r="C20" s="637">
        <v>1</v>
      </c>
      <c r="D20" s="647" t="s">
        <v>22</v>
      </c>
      <c r="E20" s="115" t="s">
        <v>59</v>
      </c>
      <c r="F20" s="66" t="s">
        <v>58</v>
      </c>
      <c r="G20" s="142">
        <v>43105</v>
      </c>
      <c r="H20" s="131">
        <f t="shared" si="1"/>
        <v>2720</v>
      </c>
      <c r="I20" s="294">
        <f t="shared" si="2"/>
        <v>15.847426470588236</v>
      </c>
      <c r="J20" s="300">
        <v>39203.279999999999</v>
      </c>
      <c r="K20" s="247">
        <f>$K$1</f>
        <v>2687</v>
      </c>
      <c r="L20" s="320">
        <f>J20/K20</f>
        <v>14.589981391886862</v>
      </c>
      <c r="M20" s="133">
        <f t="shared" si="3"/>
        <v>-7.9346957755892236</v>
      </c>
      <c r="N20" s="95">
        <v>43105</v>
      </c>
      <c r="O20" s="78">
        <f t="shared" si="4"/>
        <v>2720</v>
      </c>
      <c r="P20" s="105">
        <f t="shared" si="5"/>
        <v>15.847426470588236</v>
      </c>
      <c r="Q20" s="99">
        <v>43105</v>
      </c>
      <c r="R20" s="80">
        <f t="shared" si="6"/>
        <v>2720</v>
      </c>
      <c r="S20" s="110">
        <f t="shared" si="7"/>
        <v>15.847426470588236</v>
      </c>
    </row>
    <row r="21" spans="1:19" x14ac:dyDescent="0.3">
      <c r="A21" s="652"/>
      <c r="B21" s="654"/>
      <c r="C21" s="627"/>
      <c r="D21" s="630"/>
      <c r="E21" s="66" t="s">
        <v>73</v>
      </c>
      <c r="F21" s="66" t="s">
        <v>74</v>
      </c>
      <c r="G21" s="174" t="s">
        <v>347</v>
      </c>
      <c r="H21" s="171" t="s">
        <v>347</v>
      </c>
      <c r="I21" s="297">
        <v>11</v>
      </c>
      <c r="J21" s="303">
        <v>0</v>
      </c>
      <c r="K21" s="171" t="s">
        <v>347</v>
      </c>
      <c r="L21" s="136">
        <v>17</v>
      </c>
      <c r="M21" s="137">
        <f t="shared" si="3"/>
        <v>54.54545454545454</v>
      </c>
      <c r="N21" s="79">
        <v>11</v>
      </c>
      <c r="O21" s="79">
        <v>11</v>
      </c>
      <c r="P21" s="106">
        <f>(O21-N21)*O21/100</f>
        <v>0</v>
      </c>
      <c r="Q21" s="100">
        <v>11</v>
      </c>
      <c r="R21" s="81">
        <v>11</v>
      </c>
      <c r="S21" s="111">
        <f>(R21-Q21)*R21/100</f>
        <v>0</v>
      </c>
    </row>
    <row r="22" spans="1:19" ht="17.25" customHeight="1" x14ac:dyDescent="0.3">
      <c r="A22" s="652"/>
      <c r="B22" s="654"/>
      <c r="C22" s="627"/>
      <c r="D22" s="630"/>
      <c r="E22" s="66" t="s">
        <v>76</v>
      </c>
      <c r="F22" s="66" t="s">
        <v>75</v>
      </c>
      <c r="G22" s="143">
        <v>480</v>
      </c>
      <c r="H22" s="135">
        <v>1440</v>
      </c>
      <c r="I22" s="295">
        <f t="shared" ref="I22:I23" si="9">G22/H22</f>
        <v>0.33333333333333331</v>
      </c>
      <c r="J22" s="302">
        <v>0</v>
      </c>
      <c r="K22" s="136">
        <v>1440</v>
      </c>
      <c r="L22" s="136">
        <f>J22/K22</f>
        <v>0</v>
      </c>
      <c r="M22" s="137">
        <f t="shared" si="3"/>
        <v>-100</v>
      </c>
      <c r="N22" s="97">
        <v>480</v>
      </c>
      <c r="O22" s="79">
        <v>1440</v>
      </c>
      <c r="P22" s="106">
        <f t="shared" si="5"/>
        <v>0.33333333333333331</v>
      </c>
      <c r="Q22" s="100">
        <v>480</v>
      </c>
      <c r="R22" s="81">
        <v>1440</v>
      </c>
      <c r="S22" s="111">
        <f t="shared" si="7"/>
        <v>0.33333333333333331</v>
      </c>
    </row>
    <row r="23" spans="1:19" ht="28.8" x14ac:dyDescent="0.3">
      <c r="A23" s="652"/>
      <c r="B23" s="654"/>
      <c r="C23" s="626">
        <v>2</v>
      </c>
      <c r="D23" s="632" t="s">
        <v>23</v>
      </c>
      <c r="E23" s="66" t="s">
        <v>59</v>
      </c>
      <c r="F23" s="66" t="s">
        <v>58</v>
      </c>
      <c r="G23" s="134">
        <v>400</v>
      </c>
      <c r="H23" s="135">
        <f t="shared" si="1"/>
        <v>2720</v>
      </c>
      <c r="I23" s="295">
        <f t="shared" si="9"/>
        <v>0.14705882352941177</v>
      </c>
      <c r="J23" s="302">
        <v>0</v>
      </c>
      <c r="K23" s="135">
        <f t="shared" ref="K23" si="10">$K$1</f>
        <v>2687</v>
      </c>
      <c r="L23" s="135">
        <f>J23/K23</f>
        <v>0</v>
      </c>
      <c r="M23" s="137">
        <f t="shared" si="3"/>
        <v>-100</v>
      </c>
      <c r="N23" s="97">
        <v>400</v>
      </c>
      <c r="O23" s="79">
        <f t="shared" si="4"/>
        <v>2720</v>
      </c>
      <c r="P23" s="106">
        <f t="shared" si="5"/>
        <v>0.14705882352941177</v>
      </c>
      <c r="Q23" s="100">
        <v>400</v>
      </c>
      <c r="R23" s="81">
        <f t="shared" si="6"/>
        <v>2720</v>
      </c>
      <c r="S23" s="111">
        <f t="shared" si="7"/>
        <v>0.14705882352941177</v>
      </c>
    </row>
    <row r="24" spans="1:19" ht="29.4" thickBot="1" x14ac:dyDescent="0.35">
      <c r="A24" s="655"/>
      <c r="B24" s="656"/>
      <c r="C24" s="628"/>
      <c r="D24" s="648"/>
      <c r="E24" s="175" t="s">
        <v>77</v>
      </c>
      <c r="F24" s="176" t="s">
        <v>78</v>
      </c>
      <c r="G24" s="177"/>
      <c r="H24" s="178"/>
      <c r="I24" s="304"/>
      <c r="J24" s="305"/>
      <c r="K24" s="245"/>
      <c r="L24" s="178"/>
      <c r="M24" s="180" t="e">
        <f t="shared" si="3"/>
        <v>#DIV/0!</v>
      </c>
      <c r="N24" s="181"/>
      <c r="O24" s="182"/>
      <c r="P24" s="183"/>
      <c r="Q24" s="184"/>
      <c r="R24" s="182"/>
      <c r="S24" s="185"/>
    </row>
    <row r="25" spans="1:19" s="68" customFormat="1" ht="15.75" thickBot="1" x14ac:dyDescent="0.3">
      <c r="C25" s="69"/>
      <c r="E25" s="70"/>
      <c r="F25" s="70"/>
      <c r="G25" s="139"/>
      <c r="H25" s="140"/>
      <c r="I25" s="141"/>
      <c r="J25" s="141"/>
      <c r="K25" s="141"/>
      <c r="L25" s="140"/>
      <c r="M25" s="141"/>
      <c r="N25" s="94"/>
      <c r="P25" s="103"/>
      <c r="Q25" s="94"/>
      <c r="S25" s="103"/>
    </row>
    <row r="26" spans="1:19" ht="28.8" x14ac:dyDescent="0.3">
      <c r="A26" s="651">
        <v>4</v>
      </c>
      <c r="B26" s="653" t="s">
        <v>2</v>
      </c>
      <c r="C26" s="637">
        <v>1</v>
      </c>
      <c r="D26" s="649" t="s">
        <v>24</v>
      </c>
      <c r="E26" s="115" t="s">
        <v>59</v>
      </c>
      <c r="F26" s="66" t="s">
        <v>58</v>
      </c>
      <c r="G26" s="130">
        <v>20650</v>
      </c>
      <c r="H26" s="131">
        <f t="shared" si="1"/>
        <v>2720</v>
      </c>
      <c r="I26" s="294">
        <f>G26/H26</f>
        <v>7.5919117647058822</v>
      </c>
      <c r="J26" s="300">
        <v>13959.9</v>
      </c>
      <c r="K26" s="247">
        <f>$K$1</f>
        <v>2687</v>
      </c>
      <c r="L26" s="320">
        <f t="shared" ref="L26:L33" si="11">J26/K26</f>
        <v>5.1953479717156679</v>
      </c>
      <c r="M26" s="133">
        <f t="shared" si="3"/>
        <v>-31.567329379822677</v>
      </c>
      <c r="N26" s="95">
        <v>20925</v>
      </c>
      <c r="O26" s="78">
        <f t="shared" si="4"/>
        <v>2720</v>
      </c>
      <c r="P26" s="105">
        <f t="shared" si="5"/>
        <v>7.6930147058823533</v>
      </c>
      <c r="Q26" s="99">
        <v>21062</v>
      </c>
      <c r="R26" s="80">
        <f t="shared" si="6"/>
        <v>2720</v>
      </c>
      <c r="S26" s="110">
        <f t="shared" si="7"/>
        <v>7.7433823529411763</v>
      </c>
    </row>
    <row r="27" spans="1:19" ht="28.8" x14ac:dyDescent="0.3">
      <c r="A27" s="652"/>
      <c r="B27" s="654"/>
      <c r="C27" s="627"/>
      <c r="D27" s="642"/>
      <c r="E27" s="66" t="s">
        <v>79</v>
      </c>
      <c r="F27" s="66" t="s">
        <v>80</v>
      </c>
      <c r="G27" s="134">
        <v>20650</v>
      </c>
      <c r="H27" s="135">
        <v>73</v>
      </c>
      <c r="I27" s="295">
        <f>G27/H27</f>
        <v>282.8767123287671</v>
      </c>
      <c r="J27" s="301">
        <v>13959.9</v>
      </c>
      <c r="K27" s="337">
        <v>69</v>
      </c>
      <c r="L27" s="292">
        <f t="shared" si="11"/>
        <v>202.31739130434781</v>
      </c>
      <c r="M27" s="137">
        <f t="shared" si="3"/>
        <v>-28.478597747131278</v>
      </c>
      <c r="N27" s="97">
        <v>20925</v>
      </c>
      <c r="O27" s="79">
        <v>73</v>
      </c>
      <c r="P27" s="106">
        <f t="shared" si="5"/>
        <v>286.64383561643837</v>
      </c>
      <c r="Q27" s="100">
        <v>21062</v>
      </c>
      <c r="R27" s="81">
        <v>73</v>
      </c>
      <c r="S27" s="111">
        <f t="shared" si="7"/>
        <v>288.52054794520546</v>
      </c>
    </row>
    <row r="28" spans="1:19" ht="28.8" x14ac:dyDescent="0.3">
      <c r="A28" s="652"/>
      <c r="B28" s="654"/>
      <c r="C28" s="626">
        <v>2</v>
      </c>
      <c r="D28" s="632" t="s">
        <v>25</v>
      </c>
      <c r="E28" s="66" t="s">
        <v>59</v>
      </c>
      <c r="F28" s="66" t="s">
        <v>58</v>
      </c>
      <c r="G28" s="134">
        <v>85900</v>
      </c>
      <c r="H28" s="135">
        <f t="shared" si="1"/>
        <v>2720</v>
      </c>
      <c r="I28" s="295">
        <f t="shared" ref="I28:I33" si="12">G28/H28</f>
        <v>31.580882352941178</v>
      </c>
      <c r="J28" s="301">
        <v>62597.23</v>
      </c>
      <c r="K28" s="248">
        <f t="shared" ref="K28:K31" si="13">$K$1</f>
        <v>2687</v>
      </c>
      <c r="L28" s="292">
        <f t="shared" si="11"/>
        <v>23.296326758466694</v>
      </c>
      <c r="M28" s="137">
        <f t="shared" si="3"/>
        <v>-26.23281864606588</v>
      </c>
      <c r="N28" s="97">
        <v>86736</v>
      </c>
      <c r="O28" s="79">
        <f t="shared" si="4"/>
        <v>2720</v>
      </c>
      <c r="P28" s="106">
        <f t="shared" si="5"/>
        <v>31.888235294117646</v>
      </c>
      <c r="Q28" s="100">
        <v>87254</v>
      </c>
      <c r="R28" s="81">
        <f t="shared" si="6"/>
        <v>2720</v>
      </c>
      <c r="S28" s="111">
        <f t="shared" si="7"/>
        <v>32.078676470588235</v>
      </c>
    </row>
    <row r="29" spans="1:19" ht="43.2" x14ac:dyDescent="0.3">
      <c r="A29" s="652"/>
      <c r="B29" s="654"/>
      <c r="C29" s="627"/>
      <c r="D29" s="633"/>
      <c r="E29" s="66" t="s">
        <v>81</v>
      </c>
      <c r="F29" s="66" t="s">
        <v>82</v>
      </c>
      <c r="G29" s="134">
        <v>85900</v>
      </c>
      <c r="H29" s="135">
        <v>255</v>
      </c>
      <c r="I29" s="295">
        <f t="shared" si="12"/>
        <v>336.86274509803923</v>
      </c>
      <c r="J29" s="301">
        <v>62597.23</v>
      </c>
      <c r="K29" s="248">
        <v>252</v>
      </c>
      <c r="L29" s="136">
        <f t="shared" si="11"/>
        <v>248.40170634920636</v>
      </c>
      <c r="M29" s="137">
        <f t="shared" si="3"/>
        <v>-26.260261793891011</v>
      </c>
      <c r="N29" s="97">
        <v>86736</v>
      </c>
      <c r="O29" s="79">
        <v>255</v>
      </c>
      <c r="P29" s="106">
        <f t="shared" si="5"/>
        <v>340.14117647058822</v>
      </c>
      <c r="Q29" s="100">
        <v>87254</v>
      </c>
      <c r="R29" s="81">
        <v>255</v>
      </c>
      <c r="S29" s="111">
        <f t="shared" si="7"/>
        <v>342.17254901960786</v>
      </c>
    </row>
    <row r="30" spans="1:19" ht="28.5" customHeight="1" x14ac:dyDescent="0.3">
      <c r="A30" s="652"/>
      <c r="B30" s="654"/>
      <c r="C30" s="67">
        <v>4</v>
      </c>
      <c r="D30" s="65" t="s">
        <v>26</v>
      </c>
      <c r="E30" s="66" t="s">
        <v>59</v>
      </c>
      <c r="F30" s="66" t="s">
        <v>58</v>
      </c>
      <c r="G30" s="134">
        <v>1800</v>
      </c>
      <c r="H30" s="135">
        <f t="shared" si="1"/>
        <v>2720</v>
      </c>
      <c r="I30" s="295">
        <f t="shared" si="12"/>
        <v>0.66176470588235292</v>
      </c>
      <c r="J30" s="301">
        <v>1720.53</v>
      </c>
      <c r="K30" s="248">
        <f t="shared" si="13"/>
        <v>2687</v>
      </c>
      <c r="L30" s="292">
        <f t="shared" si="11"/>
        <v>0.64031633792333453</v>
      </c>
      <c r="M30" s="137">
        <f t="shared" si="3"/>
        <v>-3.2410867138072232</v>
      </c>
      <c r="N30" s="97">
        <v>1800</v>
      </c>
      <c r="O30" s="79">
        <f t="shared" si="4"/>
        <v>2720</v>
      </c>
      <c r="P30" s="106">
        <f t="shared" si="5"/>
        <v>0.66176470588235292</v>
      </c>
      <c r="Q30" s="100">
        <v>1800</v>
      </c>
      <c r="R30" s="81">
        <f t="shared" si="6"/>
        <v>2720</v>
      </c>
      <c r="S30" s="111">
        <f t="shared" si="7"/>
        <v>0.66176470588235292</v>
      </c>
    </row>
    <row r="31" spans="1:19" ht="31.5" customHeight="1" x14ac:dyDescent="0.3">
      <c r="A31" s="652"/>
      <c r="B31" s="654"/>
      <c r="C31" s="626">
        <v>6</v>
      </c>
      <c r="D31" s="632" t="s">
        <v>27</v>
      </c>
      <c r="E31" s="66" t="s">
        <v>59</v>
      </c>
      <c r="F31" s="66" t="s">
        <v>58</v>
      </c>
      <c r="G31" s="143">
        <v>149347</v>
      </c>
      <c r="H31" s="135">
        <f t="shared" si="1"/>
        <v>2720</v>
      </c>
      <c r="I31" s="295">
        <f t="shared" si="12"/>
        <v>54.906985294117646</v>
      </c>
      <c r="J31" s="301">
        <v>137788.31</v>
      </c>
      <c r="K31" s="248">
        <f t="shared" si="13"/>
        <v>2687</v>
      </c>
      <c r="L31" s="136">
        <f t="shared" si="11"/>
        <v>51.279609229624114</v>
      </c>
      <c r="M31" s="137">
        <f t="shared" si="3"/>
        <v>-6.6064017994485376</v>
      </c>
      <c r="N31" s="97">
        <v>148605</v>
      </c>
      <c r="O31" s="79">
        <f t="shared" si="4"/>
        <v>2720</v>
      </c>
      <c r="P31" s="106">
        <f t="shared" si="5"/>
        <v>54.634191176470587</v>
      </c>
      <c r="Q31" s="100">
        <v>148679</v>
      </c>
      <c r="R31" s="81">
        <f t="shared" si="6"/>
        <v>2720</v>
      </c>
      <c r="S31" s="111">
        <f t="shared" si="7"/>
        <v>54.661397058823532</v>
      </c>
    </row>
    <row r="32" spans="1:19" ht="33" customHeight="1" x14ac:dyDescent="0.3">
      <c r="A32" s="652"/>
      <c r="B32" s="654"/>
      <c r="C32" s="627"/>
      <c r="D32" s="633"/>
      <c r="E32" s="66" t="s">
        <v>83</v>
      </c>
      <c r="F32" s="66" t="s">
        <v>84</v>
      </c>
      <c r="G32" s="143">
        <v>111090</v>
      </c>
      <c r="H32" s="135">
        <v>22239</v>
      </c>
      <c r="I32" s="295">
        <f t="shared" si="12"/>
        <v>4.9952785646836642</v>
      </c>
      <c r="J32" s="301">
        <v>112308.19</v>
      </c>
      <c r="K32" s="248">
        <v>23377</v>
      </c>
      <c r="L32" s="136">
        <f t="shared" si="11"/>
        <v>4.8042173931642216</v>
      </c>
      <c r="M32" s="137">
        <f t="shared" si="3"/>
        <v>-3.8248351727616194</v>
      </c>
      <c r="N32" s="97">
        <v>111090</v>
      </c>
      <c r="O32" s="79">
        <v>22239</v>
      </c>
      <c r="P32" s="106">
        <f t="shared" si="5"/>
        <v>4.9952785646836642</v>
      </c>
      <c r="Q32" s="100">
        <v>111090</v>
      </c>
      <c r="R32" s="81">
        <v>22239</v>
      </c>
      <c r="S32" s="111">
        <f t="shared" si="7"/>
        <v>4.9952785646836642</v>
      </c>
    </row>
    <row r="33" spans="1:19" ht="43.2" x14ac:dyDescent="0.3">
      <c r="A33" s="652"/>
      <c r="B33" s="654"/>
      <c r="C33" s="627"/>
      <c r="D33" s="633"/>
      <c r="E33" s="66" t="s">
        <v>85</v>
      </c>
      <c r="F33" s="66" t="s">
        <v>86</v>
      </c>
      <c r="G33" s="143">
        <v>26676</v>
      </c>
      <c r="H33" s="135">
        <v>41</v>
      </c>
      <c r="I33" s="295">
        <f t="shared" si="12"/>
        <v>650.63414634146341</v>
      </c>
      <c r="J33" s="301">
        <v>20080.87</v>
      </c>
      <c r="K33" s="248">
        <v>43</v>
      </c>
      <c r="L33" s="136">
        <f t="shared" si="11"/>
        <v>466.99697674418604</v>
      </c>
      <c r="M33" s="137">
        <f t="shared" si="3"/>
        <v>-28.224336307873639</v>
      </c>
      <c r="N33" s="97">
        <v>26676</v>
      </c>
      <c r="O33" s="79">
        <v>41</v>
      </c>
      <c r="P33" s="106">
        <f t="shared" si="5"/>
        <v>650.63414634146341</v>
      </c>
      <c r="Q33" s="100">
        <v>26676</v>
      </c>
      <c r="R33" s="81">
        <v>41</v>
      </c>
      <c r="S33" s="111">
        <f t="shared" si="7"/>
        <v>650.63414634146341</v>
      </c>
    </row>
    <row r="34" spans="1:19" s="68" customFormat="1" ht="15.75" thickBot="1" x14ac:dyDescent="0.3">
      <c r="C34" s="69"/>
      <c r="E34" s="163"/>
      <c r="G34" s="144"/>
      <c r="H34" s="140"/>
      <c r="I34" s="141"/>
      <c r="J34" s="141"/>
      <c r="K34" s="141"/>
      <c r="L34" s="140"/>
      <c r="M34" s="141"/>
      <c r="N34" s="94"/>
      <c r="P34" s="103"/>
      <c r="Q34" s="94"/>
      <c r="S34" s="103"/>
    </row>
    <row r="35" spans="1:19" ht="28.8" x14ac:dyDescent="0.3">
      <c r="A35" s="651">
        <v>5</v>
      </c>
      <c r="B35" s="653" t="s">
        <v>3</v>
      </c>
      <c r="C35" s="72">
        <v>1</v>
      </c>
      <c r="D35" s="226" t="s">
        <v>28</v>
      </c>
      <c r="E35" s="186" t="s">
        <v>59</v>
      </c>
      <c r="F35" s="186" t="s">
        <v>58</v>
      </c>
      <c r="G35" s="187">
        <v>0</v>
      </c>
      <c r="H35" s="188">
        <f t="shared" si="1"/>
        <v>2720</v>
      </c>
      <c r="I35" s="306">
        <f>G35/H35</f>
        <v>0</v>
      </c>
      <c r="J35" s="307"/>
      <c r="K35" s="189"/>
      <c r="L35" s="188"/>
      <c r="M35" s="190" t="e">
        <f t="shared" si="3"/>
        <v>#DIV/0!</v>
      </c>
      <c r="N35" s="191"/>
      <c r="O35" s="192">
        <f t="shared" si="4"/>
        <v>2720</v>
      </c>
      <c r="P35" s="193">
        <f t="shared" si="5"/>
        <v>0</v>
      </c>
      <c r="Q35" s="194"/>
      <c r="R35" s="192">
        <f t="shared" si="6"/>
        <v>2720</v>
      </c>
      <c r="S35" s="195">
        <f t="shared" si="7"/>
        <v>0</v>
      </c>
    </row>
    <row r="36" spans="1:19" ht="28.8" x14ac:dyDescent="0.3">
      <c r="A36" s="652"/>
      <c r="B36" s="654"/>
      <c r="C36" s="166">
        <v>2</v>
      </c>
      <c r="D36" s="167" t="s">
        <v>29</v>
      </c>
      <c r="E36" s="66" t="s">
        <v>59</v>
      </c>
      <c r="F36" s="66" t="s">
        <v>58</v>
      </c>
      <c r="G36" s="134">
        <v>10150</v>
      </c>
      <c r="H36" s="135">
        <f t="shared" si="1"/>
        <v>2720</v>
      </c>
      <c r="I36" s="295">
        <f>G36/H36</f>
        <v>3.7316176470588234</v>
      </c>
      <c r="J36" s="301">
        <v>7047.12</v>
      </c>
      <c r="K36" s="248">
        <f>$K$1</f>
        <v>2687</v>
      </c>
      <c r="L36" s="292">
        <f>J36/K36</f>
        <v>2.6226721250465204</v>
      </c>
      <c r="M36" s="137">
        <f t="shared" si="3"/>
        <v>-29.717554875600634</v>
      </c>
      <c r="N36" s="97">
        <v>10150</v>
      </c>
      <c r="O36" s="79">
        <f t="shared" si="4"/>
        <v>2720</v>
      </c>
      <c r="P36" s="106">
        <f t="shared" si="5"/>
        <v>3.7316176470588234</v>
      </c>
      <c r="Q36" s="100">
        <v>10150</v>
      </c>
      <c r="R36" s="81">
        <f t="shared" si="6"/>
        <v>2720</v>
      </c>
      <c r="S36" s="111">
        <f t="shared" si="7"/>
        <v>3.7316176470588234</v>
      </c>
    </row>
    <row r="37" spans="1:19" s="68" customFormat="1" ht="15.75" thickBot="1" x14ac:dyDescent="0.3">
      <c r="C37" s="69"/>
      <c r="E37" s="163"/>
      <c r="F37" s="70"/>
      <c r="G37" s="139"/>
      <c r="H37" s="140"/>
      <c r="I37" s="141"/>
      <c r="J37" s="141"/>
      <c r="K37" s="141"/>
      <c r="L37" s="140"/>
      <c r="M37" s="141"/>
      <c r="N37" s="94"/>
      <c r="P37" s="103"/>
      <c r="Q37" s="94"/>
      <c r="R37" s="68">
        <f t="shared" si="6"/>
        <v>2720</v>
      </c>
      <c r="S37" s="103"/>
    </row>
    <row r="38" spans="1:19" ht="28.8" x14ac:dyDescent="0.3">
      <c r="A38" s="651">
        <v>6</v>
      </c>
      <c r="B38" s="653" t="s">
        <v>4</v>
      </c>
      <c r="C38" s="168">
        <v>1</v>
      </c>
      <c r="D38" s="169" t="s">
        <v>30</v>
      </c>
      <c r="E38" s="115" t="s">
        <v>59</v>
      </c>
      <c r="F38" s="115" t="s">
        <v>58</v>
      </c>
      <c r="G38" s="130">
        <v>34600</v>
      </c>
      <c r="H38" s="131">
        <f t="shared" si="1"/>
        <v>2720</v>
      </c>
      <c r="I38" s="294">
        <f>G38/H38</f>
        <v>12.720588235294118</v>
      </c>
      <c r="J38" s="300">
        <v>30765.040000000001</v>
      </c>
      <c r="K38" s="247">
        <f>K1</f>
        <v>2687</v>
      </c>
      <c r="L38" s="320">
        <f>J38/K38</f>
        <v>11.449586899888352</v>
      </c>
      <c r="M38" s="133">
        <f t="shared" si="3"/>
        <v>-9.9916867985655546</v>
      </c>
      <c r="N38" s="95">
        <v>34700</v>
      </c>
      <c r="O38" s="78">
        <f t="shared" si="4"/>
        <v>2720</v>
      </c>
      <c r="P38" s="105">
        <f t="shared" si="5"/>
        <v>12.757352941176471</v>
      </c>
      <c r="Q38" s="99">
        <v>34751</v>
      </c>
      <c r="R38" s="80">
        <f t="shared" si="6"/>
        <v>2720</v>
      </c>
      <c r="S38" s="110">
        <f t="shared" si="7"/>
        <v>12.77610294117647</v>
      </c>
    </row>
    <row r="39" spans="1:19" ht="28.8" x14ac:dyDescent="0.3">
      <c r="A39" s="652"/>
      <c r="B39" s="654"/>
      <c r="C39" s="166">
        <v>2</v>
      </c>
      <c r="D39" s="227" t="s">
        <v>31</v>
      </c>
      <c r="E39" s="176" t="s">
        <v>59</v>
      </c>
      <c r="F39" s="176" t="s">
        <v>58</v>
      </c>
      <c r="G39" s="196">
        <v>0</v>
      </c>
      <c r="H39" s="197">
        <f t="shared" si="1"/>
        <v>2720</v>
      </c>
      <c r="I39" s="304">
        <f t="shared" ref="I39:I84" si="14">G39/H39</f>
        <v>0</v>
      </c>
      <c r="J39" s="308"/>
      <c r="K39" s="179"/>
      <c r="L39" s="197"/>
      <c r="M39" s="198" t="e">
        <f t="shared" si="3"/>
        <v>#DIV/0!</v>
      </c>
      <c r="N39" s="199"/>
      <c r="O39" s="200">
        <f t="shared" si="4"/>
        <v>2720</v>
      </c>
      <c r="P39" s="201">
        <f t="shared" si="5"/>
        <v>0</v>
      </c>
      <c r="Q39" s="202"/>
      <c r="R39" s="200">
        <f t="shared" si="6"/>
        <v>2720</v>
      </c>
      <c r="S39" s="203">
        <f t="shared" si="7"/>
        <v>0</v>
      </c>
    </row>
    <row r="40" spans="1:19" s="68" customFormat="1" ht="15.75" thickBot="1" x14ac:dyDescent="0.3">
      <c r="C40" s="69"/>
      <c r="E40" s="163"/>
      <c r="F40" s="70"/>
      <c r="G40" s="139"/>
      <c r="H40" s="140"/>
      <c r="I40" s="141"/>
      <c r="J40" s="141"/>
      <c r="K40" s="141"/>
      <c r="L40" s="140"/>
      <c r="M40" s="141"/>
      <c r="N40" s="94"/>
      <c r="P40" s="103"/>
      <c r="Q40" s="94"/>
      <c r="S40" s="103"/>
    </row>
    <row r="41" spans="1:19" ht="28.8" x14ac:dyDescent="0.3">
      <c r="A41" s="657">
        <v>8</v>
      </c>
      <c r="B41" s="653" t="s">
        <v>5</v>
      </c>
      <c r="C41" s="168">
        <v>1</v>
      </c>
      <c r="D41" s="169" t="s">
        <v>32</v>
      </c>
      <c r="E41" s="115" t="s">
        <v>59</v>
      </c>
      <c r="F41" s="115" t="s">
        <v>58</v>
      </c>
      <c r="G41" s="130">
        <v>4037.6</v>
      </c>
      <c r="H41" s="131">
        <f t="shared" si="1"/>
        <v>2720</v>
      </c>
      <c r="I41" s="294">
        <f t="shared" si="14"/>
        <v>1.4844117647058823</v>
      </c>
      <c r="J41" s="300">
        <v>3537.6</v>
      </c>
      <c r="K41" s="247">
        <f>K1</f>
        <v>2687</v>
      </c>
      <c r="L41" s="131">
        <f>J41/K41</f>
        <v>1.3165612206922217</v>
      </c>
      <c r="M41" s="133">
        <f t="shared" si="3"/>
        <v>-11.307546059965249</v>
      </c>
      <c r="N41" s="95">
        <v>500</v>
      </c>
      <c r="O41" s="78">
        <f t="shared" si="4"/>
        <v>2720</v>
      </c>
      <c r="P41" s="105">
        <f t="shared" si="5"/>
        <v>0.18382352941176472</v>
      </c>
      <c r="Q41" s="99">
        <v>500</v>
      </c>
      <c r="R41" s="80">
        <f t="shared" si="6"/>
        <v>2720</v>
      </c>
      <c r="S41" s="110">
        <f t="shared" si="7"/>
        <v>0.18382352941176472</v>
      </c>
    </row>
    <row r="42" spans="1:19" ht="30" customHeight="1" x14ac:dyDescent="0.3">
      <c r="A42" s="658"/>
      <c r="B42" s="654"/>
      <c r="C42" s="626">
        <v>2</v>
      </c>
      <c r="D42" s="643" t="s">
        <v>33</v>
      </c>
      <c r="E42" s="176" t="s">
        <v>59</v>
      </c>
      <c r="F42" s="176" t="s">
        <v>58</v>
      </c>
      <c r="G42" s="196">
        <v>0</v>
      </c>
      <c r="H42" s="197">
        <f t="shared" si="1"/>
        <v>2720</v>
      </c>
      <c r="I42" s="304">
        <f t="shared" si="14"/>
        <v>0</v>
      </c>
      <c r="J42" s="308"/>
      <c r="K42" s="179"/>
      <c r="L42" s="197"/>
      <c r="M42" s="198" t="e">
        <f t="shared" si="3"/>
        <v>#DIV/0!</v>
      </c>
      <c r="N42" s="199"/>
      <c r="O42" s="200">
        <f t="shared" si="4"/>
        <v>2720</v>
      </c>
      <c r="P42" s="201">
        <f t="shared" si="5"/>
        <v>0</v>
      </c>
      <c r="Q42" s="202"/>
      <c r="R42" s="200">
        <f t="shared" si="6"/>
        <v>2720</v>
      </c>
      <c r="S42" s="203">
        <f t="shared" si="7"/>
        <v>0</v>
      </c>
    </row>
    <row r="43" spans="1:19" ht="31.5" customHeight="1" x14ac:dyDescent="0.3">
      <c r="A43" s="658"/>
      <c r="B43" s="654"/>
      <c r="C43" s="627"/>
      <c r="D43" s="644"/>
      <c r="E43" s="204" t="s">
        <v>111</v>
      </c>
      <c r="F43" s="176" t="s">
        <v>112</v>
      </c>
      <c r="G43" s="196"/>
      <c r="H43" s="197"/>
      <c r="I43" s="304" t="e">
        <f t="shared" si="14"/>
        <v>#DIV/0!</v>
      </c>
      <c r="J43" s="308"/>
      <c r="K43" s="179"/>
      <c r="L43" s="197"/>
      <c r="M43" s="198" t="e">
        <f t="shared" si="3"/>
        <v>#DIV/0!</v>
      </c>
      <c r="N43" s="199"/>
      <c r="O43" s="200"/>
      <c r="P43" s="201" t="e">
        <f t="shared" si="5"/>
        <v>#DIV/0!</v>
      </c>
      <c r="Q43" s="202"/>
      <c r="R43" s="200"/>
      <c r="S43" s="203" t="e">
        <f t="shared" si="7"/>
        <v>#DIV/0!</v>
      </c>
    </row>
    <row r="44" spans="1:19" s="68" customFormat="1" ht="15.75" thickBot="1" x14ac:dyDescent="0.3">
      <c r="C44" s="69"/>
      <c r="D44" s="70"/>
      <c r="E44" s="163"/>
      <c r="F44" s="70"/>
      <c r="G44" s="139"/>
      <c r="H44" s="140"/>
      <c r="I44" s="141"/>
      <c r="J44" s="141"/>
      <c r="K44" s="141"/>
      <c r="L44" s="140"/>
      <c r="M44" s="141"/>
      <c r="N44" s="94"/>
      <c r="P44" s="103"/>
      <c r="Q44" s="94"/>
      <c r="S44" s="103"/>
    </row>
    <row r="45" spans="1:19" ht="28.8" x14ac:dyDescent="0.3">
      <c r="A45" s="651">
        <v>9</v>
      </c>
      <c r="B45" s="653" t="s">
        <v>6</v>
      </c>
      <c r="C45" s="72">
        <v>1</v>
      </c>
      <c r="D45" s="223" t="s">
        <v>34</v>
      </c>
      <c r="E45" s="186" t="s">
        <v>59</v>
      </c>
      <c r="F45" s="186" t="s">
        <v>58</v>
      </c>
      <c r="G45" s="187"/>
      <c r="H45" s="188">
        <f t="shared" ref="H45:H91" si="15">$H$1</f>
        <v>2720</v>
      </c>
      <c r="I45" s="306">
        <f t="shared" si="14"/>
        <v>0</v>
      </c>
      <c r="J45" s="307"/>
      <c r="K45" s="189"/>
      <c r="L45" s="188"/>
      <c r="M45" s="190" t="e">
        <f t="shared" ref="M45:M86" si="16">(L45-I45)/I45*100</f>
        <v>#DIV/0!</v>
      </c>
      <c r="N45" s="191"/>
      <c r="O45" s="192">
        <f t="shared" ref="O45:O91" si="17">$O$1</f>
        <v>2720</v>
      </c>
      <c r="P45" s="193">
        <f t="shared" ref="P45:S86" si="18">N45/O45</f>
        <v>0</v>
      </c>
      <c r="Q45" s="194"/>
      <c r="R45" s="192">
        <f t="shared" ref="R45:R91" si="19">$R$1</f>
        <v>2720</v>
      </c>
      <c r="S45" s="195">
        <f t="shared" ref="S45:S86" si="20">Q45/R45</f>
        <v>0</v>
      </c>
    </row>
    <row r="46" spans="1:19" ht="15" customHeight="1" x14ac:dyDescent="0.3">
      <c r="A46" s="652"/>
      <c r="B46" s="654"/>
      <c r="C46" s="626">
        <v>2</v>
      </c>
      <c r="D46" s="645" t="s">
        <v>35</v>
      </c>
      <c r="E46" s="66" t="s">
        <v>59</v>
      </c>
      <c r="F46" s="66" t="s">
        <v>58</v>
      </c>
      <c r="G46" s="134">
        <v>14600</v>
      </c>
      <c r="H46" s="135">
        <f t="shared" si="15"/>
        <v>2720</v>
      </c>
      <c r="I46" s="295">
        <f t="shared" si="14"/>
        <v>5.367647058823529</v>
      </c>
      <c r="J46" s="301">
        <v>16357.4</v>
      </c>
      <c r="K46" s="248">
        <f>K1</f>
        <v>2687</v>
      </c>
      <c r="L46" s="322">
        <f>J46/K46</f>
        <v>6.0876069966505391</v>
      </c>
      <c r="M46" s="137">
        <f t="shared" si="16"/>
        <v>13.412952266366215</v>
      </c>
      <c r="N46" s="97">
        <v>11800</v>
      </c>
      <c r="O46" s="79">
        <f t="shared" si="17"/>
        <v>2720</v>
      </c>
      <c r="P46" s="106">
        <f t="shared" si="18"/>
        <v>4.3382352941176467</v>
      </c>
      <c r="Q46" s="100">
        <v>11800</v>
      </c>
      <c r="R46" s="81">
        <f t="shared" si="19"/>
        <v>2720</v>
      </c>
      <c r="S46" s="111">
        <f t="shared" si="20"/>
        <v>4.3382352941176467</v>
      </c>
    </row>
    <row r="47" spans="1:19" ht="28.8" x14ac:dyDescent="0.3">
      <c r="A47" s="652"/>
      <c r="B47" s="654"/>
      <c r="C47" s="627"/>
      <c r="D47" s="646"/>
      <c r="E47" s="66" t="s">
        <v>87</v>
      </c>
      <c r="F47" s="66" t="s">
        <v>88</v>
      </c>
      <c r="G47" s="134">
        <v>7000</v>
      </c>
      <c r="H47" s="135">
        <v>21601</v>
      </c>
      <c r="I47" s="295">
        <f t="shared" si="14"/>
        <v>0.32405907133928985</v>
      </c>
      <c r="J47" s="301">
        <v>16357.4</v>
      </c>
      <c r="K47" s="248">
        <v>21601</v>
      </c>
      <c r="L47" s="322">
        <f>J47/K47</f>
        <v>0.75725197907504282</v>
      </c>
      <c r="M47" s="137">
        <f t="shared" si="16"/>
        <v>133.67714285714285</v>
      </c>
      <c r="N47" s="97">
        <v>7000</v>
      </c>
      <c r="O47" s="79">
        <v>21601</v>
      </c>
      <c r="P47" s="106">
        <f t="shared" si="18"/>
        <v>0.32405907133928985</v>
      </c>
      <c r="Q47" s="100">
        <v>7000</v>
      </c>
      <c r="R47" s="81">
        <v>21601</v>
      </c>
      <c r="S47" s="111">
        <f t="shared" si="20"/>
        <v>0.32405907133928985</v>
      </c>
    </row>
    <row r="48" spans="1:19" ht="28.8" x14ac:dyDescent="0.3">
      <c r="A48" s="652"/>
      <c r="B48" s="654"/>
      <c r="C48" s="626">
        <v>3</v>
      </c>
      <c r="D48" s="641" t="s">
        <v>36</v>
      </c>
      <c r="E48" s="66" t="s">
        <v>59</v>
      </c>
      <c r="F48" s="66" t="s">
        <v>58</v>
      </c>
      <c r="G48" s="134">
        <v>328000</v>
      </c>
      <c r="H48" s="135">
        <f t="shared" si="15"/>
        <v>2720</v>
      </c>
      <c r="I48" s="295">
        <f t="shared" si="14"/>
        <v>120.58823529411765</v>
      </c>
      <c r="J48" s="301">
        <v>295827.43</v>
      </c>
      <c r="K48" s="248">
        <f>K1</f>
        <v>2687</v>
      </c>
      <c r="L48" s="322">
        <f>J48/K48</f>
        <v>110.09580573129884</v>
      </c>
      <c r="M48" s="137">
        <f t="shared" si="16"/>
        <v>-8.7010391496546262</v>
      </c>
      <c r="N48" s="97">
        <v>312000</v>
      </c>
      <c r="O48" s="79">
        <f t="shared" si="17"/>
        <v>2720</v>
      </c>
      <c r="P48" s="106">
        <f t="shared" si="18"/>
        <v>114.70588235294117</v>
      </c>
      <c r="Q48" s="100">
        <v>312000</v>
      </c>
      <c r="R48" s="81">
        <f t="shared" si="19"/>
        <v>2720</v>
      </c>
      <c r="S48" s="111">
        <f t="shared" si="20"/>
        <v>114.70588235294117</v>
      </c>
    </row>
    <row r="49" spans="1:19" ht="43.2" x14ac:dyDescent="0.3">
      <c r="A49" s="652"/>
      <c r="B49" s="654"/>
      <c r="C49" s="627"/>
      <c r="D49" s="642"/>
      <c r="E49" s="66" t="s">
        <v>89</v>
      </c>
      <c r="F49" s="66" t="s">
        <v>90</v>
      </c>
      <c r="G49" s="134">
        <v>611</v>
      </c>
      <c r="H49" s="135">
        <v>1260</v>
      </c>
      <c r="I49" s="295">
        <f t="shared" si="14"/>
        <v>0.48492063492063492</v>
      </c>
      <c r="J49" s="302">
        <v>647</v>
      </c>
      <c r="K49" s="136">
        <v>1255</v>
      </c>
      <c r="L49" s="136">
        <f>J49/K49</f>
        <v>0.51553784860557772</v>
      </c>
      <c r="M49" s="137">
        <f t="shared" si="16"/>
        <v>6.3138607599063716</v>
      </c>
      <c r="N49" s="97">
        <v>611</v>
      </c>
      <c r="O49" s="79">
        <v>1260</v>
      </c>
      <c r="P49" s="106">
        <f t="shared" si="18"/>
        <v>0.48492063492063492</v>
      </c>
      <c r="Q49" s="100">
        <v>611</v>
      </c>
      <c r="R49" s="81">
        <v>1260</v>
      </c>
      <c r="S49" s="111">
        <f t="shared" si="20"/>
        <v>0.48492063492063492</v>
      </c>
    </row>
    <row r="50" spans="1:19" ht="28.8" x14ac:dyDescent="0.3">
      <c r="A50" s="652"/>
      <c r="B50" s="654"/>
      <c r="C50" s="67">
        <v>4</v>
      </c>
      <c r="D50" s="66" t="s">
        <v>37</v>
      </c>
      <c r="E50" s="66" t="s">
        <v>59</v>
      </c>
      <c r="F50" s="66" t="s">
        <v>58</v>
      </c>
      <c r="G50" s="134">
        <v>800</v>
      </c>
      <c r="H50" s="135">
        <f t="shared" si="15"/>
        <v>2720</v>
      </c>
      <c r="I50" s="295">
        <f t="shared" si="14"/>
        <v>0.29411764705882354</v>
      </c>
      <c r="J50" s="302">
        <v>506.55</v>
      </c>
      <c r="K50" s="248">
        <f>K1</f>
        <v>2687</v>
      </c>
      <c r="L50" s="136">
        <f>J50/K50</f>
        <v>0.1885187941942687</v>
      </c>
      <c r="M50" s="137">
        <f t="shared" si="16"/>
        <v>-35.90360997394864</v>
      </c>
      <c r="N50" s="97">
        <v>800</v>
      </c>
      <c r="O50" s="79">
        <f t="shared" si="17"/>
        <v>2720</v>
      </c>
      <c r="P50" s="106">
        <f t="shared" si="18"/>
        <v>0.29411764705882354</v>
      </c>
      <c r="Q50" s="100">
        <v>800</v>
      </c>
      <c r="R50" s="81">
        <f t="shared" si="19"/>
        <v>2720</v>
      </c>
      <c r="S50" s="111">
        <f t="shared" si="20"/>
        <v>0.29411764705882354</v>
      </c>
    </row>
    <row r="51" spans="1:19" ht="45" customHeight="1" x14ac:dyDescent="0.3">
      <c r="A51" s="652"/>
      <c r="B51" s="654"/>
      <c r="C51" s="67">
        <v>7</v>
      </c>
      <c r="D51" s="224" t="s">
        <v>38</v>
      </c>
      <c r="E51" s="176" t="s">
        <v>59</v>
      </c>
      <c r="F51" s="176" t="s">
        <v>58</v>
      </c>
      <c r="G51" s="196">
        <v>0</v>
      </c>
      <c r="H51" s="197">
        <f t="shared" si="15"/>
        <v>2720</v>
      </c>
      <c r="I51" s="304">
        <f t="shared" si="14"/>
        <v>0</v>
      </c>
      <c r="J51" s="308"/>
      <c r="K51" s="179"/>
      <c r="L51" s="197"/>
      <c r="M51" s="198" t="e">
        <f t="shared" si="16"/>
        <v>#DIV/0!</v>
      </c>
      <c r="N51" s="199"/>
      <c r="O51" s="200">
        <f t="shared" si="17"/>
        <v>2720</v>
      </c>
      <c r="P51" s="201">
        <f t="shared" si="18"/>
        <v>0</v>
      </c>
      <c r="Q51" s="202"/>
      <c r="R51" s="200">
        <f t="shared" si="19"/>
        <v>2720</v>
      </c>
      <c r="S51" s="203">
        <f t="shared" si="20"/>
        <v>0</v>
      </c>
    </row>
    <row r="52" spans="1:19" ht="36" customHeight="1" thickBot="1" x14ac:dyDescent="0.35">
      <c r="A52" s="655"/>
      <c r="B52" s="656"/>
      <c r="C52" s="73">
        <v>8</v>
      </c>
      <c r="D52" s="225" t="s">
        <v>39</v>
      </c>
      <c r="E52" s="175" t="s">
        <v>59</v>
      </c>
      <c r="F52" s="175" t="s">
        <v>58</v>
      </c>
      <c r="G52" s="177">
        <v>0</v>
      </c>
      <c r="H52" s="178">
        <f t="shared" si="15"/>
        <v>2720</v>
      </c>
      <c r="I52" s="309">
        <f t="shared" si="14"/>
        <v>0</v>
      </c>
      <c r="J52" s="310"/>
      <c r="K52" s="205"/>
      <c r="L52" s="178"/>
      <c r="M52" s="180" t="e">
        <f t="shared" si="16"/>
        <v>#DIV/0!</v>
      </c>
      <c r="N52" s="181"/>
      <c r="O52" s="182">
        <f t="shared" si="17"/>
        <v>2720</v>
      </c>
      <c r="P52" s="183">
        <f t="shared" si="18"/>
        <v>0</v>
      </c>
      <c r="Q52" s="184"/>
      <c r="R52" s="182">
        <f t="shared" si="19"/>
        <v>2720</v>
      </c>
      <c r="S52" s="185">
        <f t="shared" si="20"/>
        <v>0</v>
      </c>
    </row>
    <row r="53" spans="1:19" s="68" customFormat="1" ht="15.75" thickBot="1" x14ac:dyDescent="0.3">
      <c r="C53" s="69"/>
      <c r="E53" s="70"/>
      <c r="F53" s="70"/>
      <c r="G53" s="139"/>
      <c r="H53" s="140"/>
      <c r="I53" s="141"/>
      <c r="J53" s="141"/>
      <c r="K53" s="141"/>
      <c r="L53" s="140"/>
      <c r="M53" s="141"/>
      <c r="N53" s="94"/>
      <c r="P53" s="103"/>
      <c r="Q53" s="94"/>
      <c r="S53" s="103"/>
    </row>
    <row r="54" spans="1:19" ht="28.8" x14ac:dyDescent="0.3">
      <c r="A54" s="651">
        <v>10</v>
      </c>
      <c r="B54" s="653" t="s">
        <v>7</v>
      </c>
      <c r="C54" s="72">
        <v>2</v>
      </c>
      <c r="D54" s="71" t="s">
        <v>40</v>
      </c>
      <c r="E54" s="186" t="s">
        <v>59</v>
      </c>
      <c r="F54" s="186" t="s">
        <v>58</v>
      </c>
      <c r="G54" s="187">
        <v>0</v>
      </c>
      <c r="H54" s="188">
        <f t="shared" si="15"/>
        <v>2720</v>
      </c>
      <c r="I54" s="306">
        <f t="shared" si="14"/>
        <v>0</v>
      </c>
      <c r="J54" s="307"/>
      <c r="K54" s="249">
        <f>K1</f>
        <v>2687</v>
      </c>
      <c r="L54" s="188"/>
      <c r="M54" s="190" t="e">
        <f t="shared" si="16"/>
        <v>#DIV/0!</v>
      </c>
      <c r="N54" s="191"/>
      <c r="O54" s="192">
        <f t="shared" si="17"/>
        <v>2720</v>
      </c>
      <c r="P54" s="193">
        <f t="shared" si="18"/>
        <v>0</v>
      </c>
      <c r="Q54" s="194"/>
      <c r="R54" s="192">
        <f t="shared" si="19"/>
        <v>2720</v>
      </c>
      <c r="S54" s="195">
        <f t="shared" si="20"/>
        <v>0</v>
      </c>
    </row>
    <row r="55" spans="1:19" ht="28.8" x14ac:dyDescent="0.3">
      <c r="A55" s="652"/>
      <c r="B55" s="654"/>
      <c r="C55" s="626">
        <v>5</v>
      </c>
      <c r="D55" s="632" t="s">
        <v>41</v>
      </c>
      <c r="E55" s="66" t="s">
        <v>59</v>
      </c>
      <c r="F55" s="66" t="s">
        <v>58</v>
      </c>
      <c r="G55" s="134">
        <v>238040</v>
      </c>
      <c r="H55" s="135">
        <f t="shared" si="15"/>
        <v>2720</v>
      </c>
      <c r="I55" s="295">
        <f t="shared" si="14"/>
        <v>87.514705882352942</v>
      </c>
      <c r="J55" s="301">
        <v>209814.36</v>
      </c>
      <c r="K55" s="248">
        <f>K1</f>
        <v>2687</v>
      </c>
      <c r="L55" s="322">
        <f>J55/K55</f>
        <v>78.084986974320799</v>
      </c>
      <c r="M55" s="137">
        <f t="shared" si="16"/>
        <v>-10.775010683014379</v>
      </c>
      <c r="N55" s="97">
        <v>238867</v>
      </c>
      <c r="O55" s="79">
        <f t="shared" si="17"/>
        <v>2720</v>
      </c>
      <c r="P55" s="106">
        <f t="shared" si="18"/>
        <v>87.818749999999994</v>
      </c>
      <c r="Q55" s="100">
        <v>239580</v>
      </c>
      <c r="R55" s="81">
        <f t="shared" si="19"/>
        <v>2720</v>
      </c>
      <c r="S55" s="111">
        <f t="shared" si="20"/>
        <v>88.080882352941174</v>
      </c>
    </row>
    <row r="56" spans="1:19" ht="43.2" x14ac:dyDescent="0.3">
      <c r="A56" s="652"/>
      <c r="B56" s="654"/>
      <c r="C56" s="627"/>
      <c r="D56" s="633"/>
      <c r="E56" s="66" t="s">
        <v>94</v>
      </c>
      <c r="F56" s="66" t="s">
        <v>93</v>
      </c>
      <c r="G56" s="134">
        <v>238040</v>
      </c>
      <c r="H56" s="135">
        <v>32</v>
      </c>
      <c r="I56" s="295">
        <f t="shared" si="14"/>
        <v>7438.75</v>
      </c>
      <c r="J56" s="301">
        <v>209814.36</v>
      </c>
      <c r="K56" s="248">
        <v>32</v>
      </c>
      <c r="L56" s="322">
        <f>J56/K56</f>
        <v>6556.6987499999996</v>
      </c>
      <c r="M56" s="137">
        <f t="shared" si="16"/>
        <v>-11.857519744580749</v>
      </c>
      <c r="N56" s="97">
        <v>238867</v>
      </c>
      <c r="O56" s="79">
        <v>32</v>
      </c>
      <c r="P56" s="106">
        <f t="shared" si="18"/>
        <v>7464.59375</v>
      </c>
      <c r="Q56" s="100">
        <v>239580</v>
      </c>
      <c r="R56" s="81">
        <v>32</v>
      </c>
      <c r="S56" s="111">
        <f t="shared" si="20"/>
        <v>7486.875</v>
      </c>
    </row>
    <row r="57" spans="1:19" ht="28.8" x14ac:dyDescent="0.3">
      <c r="A57" s="652"/>
      <c r="B57" s="654"/>
      <c r="C57" s="627"/>
      <c r="D57" s="633"/>
      <c r="E57" s="66" t="s">
        <v>91</v>
      </c>
      <c r="F57" s="66" t="s">
        <v>92</v>
      </c>
      <c r="G57" s="134">
        <v>107000</v>
      </c>
      <c r="H57" s="135">
        <v>532</v>
      </c>
      <c r="I57" s="295">
        <f t="shared" si="14"/>
        <v>201.12781954887217</v>
      </c>
      <c r="J57" s="301">
        <v>94742.69</v>
      </c>
      <c r="K57" s="136">
        <v>532</v>
      </c>
      <c r="L57" s="136">
        <f>J57/K57</f>
        <v>178.08776315789473</v>
      </c>
      <c r="M57" s="137">
        <f t="shared" si="16"/>
        <v>-11.455429906542056</v>
      </c>
      <c r="N57" s="97">
        <v>107000</v>
      </c>
      <c r="O57" s="79">
        <v>532</v>
      </c>
      <c r="P57" s="106">
        <f t="shared" si="18"/>
        <v>201.12781954887217</v>
      </c>
      <c r="Q57" s="100">
        <v>107000</v>
      </c>
      <c r="R57" s="81">
        <v>532</v>
      </c>
      <c r="S57" s="111">
        <f t="shared" si="20"/>
        <v>201.12781954887217</v>
      </c>
    </row>
    <row r="58" spans="1:19" s="68" customFormat="1" ht="15.75" thickBot="1" x14ac:dyDescent="0.3">
      <c r="C58" s="69"/>
      <c r="E58" s="163"/>
      <c r="F58" s="70"/>
      <c r="G58" s="139"/>
      <c r="H58" s="140"/>
      <c r="I58" s="141"/>
      <c r="J58" s="141"/>
      <c r="K58" s="141"/>
      <c r="L58" s="140"/>
      <c r="M58" s="141"/>
      <c r="N58" s="94"/>
      <c r="P58" s="103"/>
      <c r="Q58" s="94"/>
      <c r="S58" s="103"/>
    </row>
    <row r="59" spans="1:19" ht="28.8" x14ac:dyDescent="0.3">
      <c r="A59" s="651">
        <v>12</v>
      </c>
      <c r="B59" s="653" t="s">
        <v>8</v>
      </c>
      <c r="C59" s="637">
        <v>1</v>
      </c>
      <c r="D59" s="638" t="s">
        <v>42</v>
      </c>
      <c r="E59" s="115" t="s">
        <v>59</v>
      </c>
      <c r="F59" s="115" t="s">
        <v>58</v>
      </c>
      <c r="G59" s="130">
        <v>60600</v>
      </c>
      <c r="H59" s="131">
        <f t="shared" si="15"/>
        <v>2720</v>
      </c>
      <c r="I59" s="294">
        <f t="shared" si="14"/>
        <v>22.279411764705884</v>
      </c>
      <c r="J59" s="300">
        <v>46106.07</v>
      </c>
      <c r="K59" s="247">
        <f>K1</f>
        <v>2687</v>
      </c>
      <c r="L59" s="323">
        <f>J59/K59</f>
        <v>17.158939337551171</v>
      </c>
      <c r="M59" s="133">
        <f t="shared" si="16"/>
        <v>-22.982978550925441</v>
      </c>
      <c r="N59" s="95">
        <v>60600</v>
      </c>
      <c r="O59" s="78">
        <f t="shared" si="17"/>
        <v>2720</v>
      </c>
      <c r="P59" s="105">
        <f t="shared" si="18"/>
        <v>22.279411764705884</v>
      </c>
      <c r="Q59" s="99">
        <v>60600</v>
      </c>
      <c r="R59" s="80">
        <f t="shared" si="19"/>
        <v>2720</v>
      </c>
      <c r="S59" s="110">
        <f t="shared" si="20"/>
        <v>22.279411764705884</v>
      </c>
    </row>
    <row r="60" spans="1:19" ht="28.8" x14ac:dyDescent="0.3">
      <c r="A60" s="652"/>
      <c r="B60" s="654"/>
      <c r="C60" s="627"/>
      <c r="D60" s="633"/>
      <c r="E60" s="66" t="s">
        <v>79</v>
      </c>
      <c r="F60" s="66" t="s">
        <v>95</v>
      </c>
      <c r="G60" s="134">
        <v>52000</v>
      </c>
      <c r="H60" s="135">
        <v>5</v>
      </c>
      <c r="I60" s="295">
        <f>G60/H60</f>
        <v>10400</v>
      </c>
      <c r="J60" s="301">
        <v>41070</v>
      </c>
      <c r="K60" s="248">
        <v>13</v>
      </c>
      <c r="L60" s="322">
        <f>J60/K60</f>
        <v>3159.2307692307691</v>
      </c>
      <c r="M60" s="137">
        <f t="shared" si="16"/>
        <v>-69.622781065088759</v>
      </c>
      <c r="N60" s="97">
        <v>52000</v>
      </c>
      <c r="O60" s="79">
        <v>5</v>
      </c>
      <c r="P60" s="106">
        <f>N60/O60</f>
        <v>10400</v>
      </c>
      <c r="Q60" s="100">
        <v>52000</v>
      </c>
      <c r="R60" s="81">
        <v>5</v>
      </c>
      <c r="S60" s="111">
        <f>Q60/R60</f>
        <v>10400</v>
      </c>
    </row>
    <row r="61" spans="1:19" ht="28.8" x14ac:dyDescent="0.3">
      <c r="A61" s="652"/>
      <c r="B61" s="654"/>
      <c r="C61" s="627"/>
      <c r="D61" s="633"/>
      <c r="E61" s="176" t="s">
        <v>96</v>
      </c>
      <c r="F61" s="176" t="s">
        <v>97</v>
      </c>
      <c r="G61" s="196"/>
      <c r="H61" s="197"/>
      <c r="I61" s="304" t="e">
        <f t="shared" si="14"/>
        <v>#DIV/0!</v>
      </c>
      <c r="J61" s="308"/>
      <c r="K61" s="179"/>
      <c r="L61" s="197"/>
      <c r="M61" s="198" t="e">
        <f t="shared" si="16"/>
        <v>#DIV/0!</v>
      </c>
      <c r="N61" s="199"/>
      <c r="O61" s="200"/>
      <c r="P61" s="201" t="e">
        <f t="shared" si="18"/>
        <v>#DIV/0!</v>
      </c>
      <c r="Q61" s="202"/>
      <c r="R61" s="200"/>
      <c r="S61" s="203" t="e">
        <f t="shared" si="20"/>
        <v>#DIV/0!</v>
      </c>
    </row>
    <row r="62" spans="1:19" ht="28.8" x14ac:dyDescent="0.3">
      <c r="A62" s="652"/>
      <c r="B62" s="654"/>
      <c r="C62" s="626">
        <v>2</v>
      </c>
      <c r="D62" s="639" t="s">
        <v>43</v>
      </c>
      <c r="E62" s="176" t="s">
        <v>59</v>
      </c>
      <c r="F62" s="176" t="s">
        <v>58</v>
      </c>
      <c r="G62" s="196"/>
      <c r="H62" s="197">
        <f t="shared" si="15"/>
        <v>2720</v>
      </c>
      <c r="I62" s="304">
        <f t="shared" si="14"/>
        <v>0</v>
      </c>
      <c r="J62" s="308"/>
      <c r="K62" s="179"/>
      <c r="L62" s="197"/>
      <c r="M62" s="198" t="e">
        <f t="shared" si="16"/>
        <v>#DIV/0!</v>
      </c>
      <c r="N62" s="199"/>
      <c r="O62" s="200">
        <f t="shared" si="17"/>
        <v>2720</v>
      </c>
      <c r="P62" s="201">
        <f t="shared" si="18"/>
        <v>0</v>
      </c>
      <c r="Q62" s="202"/>
      <c r="R62" s="200">
        <f t="shared" si="19"/>
        <v>2720</v>
      </c>
      <c r="S62" s="203">
        <f t="shared" si="20"/>
        <v>0</v>
      </c>
    </row>
    <row r="63" spans="1:19" ht="28.8" x14ac:dyDescent="0.3">
      <c r="A63" s="652"/>
      <c r="B63" s="654"/>
      <c r="C63" s="627"/>
      <c r="D63" s="640"/>
      <c r="E63" s="176" t="s">
        <v>98</v>
      </c>
      <c r="F63" s="176" t="s">
        <v>100</v>
      </c>
      <c r="G63" s="196"/>
      <c r="H63" s="197"/>
      <c r="I63" s="304" t="e">
        <f t="shared" si="14"/>
        <v>#DIV/0!</v>
      </c>
      <c r="J63" s="308"/>
      <c r="K63" s="179"/>
      <c r="L63" s="197"/>
      <c r="M63" s="198" t="e">
        <f t="shared" si="16"/>
        <v>#DIV/0!</v>
      </c>
      <c r="N63" s="199"/>
      <c r="O63" s="200"/>
      <c r="P63" s="201" t="e">
        <f t="shared" si="18"/>
        <v>#DIV/0!</v>
      </c>
      <c r="Q63" s="202"/>
      <c r="R63" s="200"/>
      <c r="S63" s="203" t="e">
        <f t="shared" si="20"/>
        <v>#DIV/0!</v>
      </c>
    </row>
    <row r="64" spans="1:19" ht="28.8" x14ac:dyDescent="0.3">
      <c r="A64" s="652"/>
      <c r="B64" s="654"/>
      <c r="C64" s="626">
        <v>3</v>
      </c>
      <c r="D64" s="641" t="s">
        <v>44</v>
      </c>
      <c r="E64" s="66" t="s">
        <v>59</v>
      </c>
      <c r="F64" s="66" t="s">
        <v>58</v>
      </c>
      <c r="G64" s="134">
        <v>23000</v>
      </c>
      <c r="H64" s="135">
        <f t="shared" si="15"/>
        <v>2720</v>
      </c>
      <c r="I64" s="295">
        <f t="shared" si="14"/>
        <v>8.4558823529411757</v>
      </c>
      <c r="J64" s="302">
        <v>900</v>
      </c>
      <c r="K64" s="248">
        <f>K1</f>
        <v>2687</v>
      </c>
      <c r="L64" s="136">
        <f>J64/K64</f>
        <v>0.33494603647190174</v>
      </c>
      <c r="M64" s="137">
        <f t="shared" si="16"/>
        <v>-96.038899046940998</v>
      </c>
      <c r="N64" s="97">
        <v>23000</v>
      </c>
      <c r="O64" s="79">
        <f t="shared" si="17"/>
        <v>2720</v>
      </c>
      <c r="P64" s="106">
        <f t="shared" si="18"/>
        <v>8.4558823529411757</v>
      </c>
      <c r="Q64" s="100">
        <v>23000</v>
      </c>
      <c r="R64" s="81">
        <f t="shared" si="19"/>
        <v>2720</v>
      </c>
      <c r="S64" s="111">
        <f t="shared" si="20"/>
        <v>8.4558823529411757</v>
      </c>
    </row>
    <row r="65" spans="1:19" ht="28.8" x14ac:dyDescent="0.3">
      <c r="A65" s="652"/>
      <c r="B65" s="654"/>
      <c r="C65" s="627"/>
      <c r="D65" s="642"/>
      <c r="E65" s="176" t="s">
        <v>99</v>
      </c>
      <c r="F65" s="176" t="s">
        <v>101</v>
      </c>
      <c r="G65" s="196"/>
      <c r="H65" s="197"/>
      <c r="I65" s="304" t="e">
        <f t="shared" si="14"/>
        <v>#DIV/0!</v>
      </c>
      <c r="J65" s="308"/>
      <c r="K65" s="179"/>
      <c r="L65" s="197"/>
      <c r="M65" s="198" t="e">
        <f t="shared" si="16"/>
        <v>#DIV/0!</v>
      </c>
      <c r="N65" s="199"/>
      <c r="O65" s="200"/>
      <c r="P65" s="201" t="e">
        <f t="shared" si="18"/>
        <v>#DIV/0!</v>
      </c>
      <c r="Q65" s="202"/>
      <c r="R65" s="200"/>
      <c r="S65" s="203" t="e">
        <f t="shared" si="18"/>
        <v>#DIV/0!</v>
      </c>
    </row>
    <row r="66" spans="1:19" ht="27" customHeight="1" x14ac:dyDescent="0.3">
      <c r="A66" s="652"/>
      <c r="B66" s="654"/>
      <c r="C66" s="626">
        <v>4</v>
      </c>
      <c r="D66" s="632" t="s">
        <v>45</v>
      </c>
      <c r="E66" s="176" t="s">
        <v>59</v>
      </c>
      <c r="F66" s="176" t="s">
        <v>58</v>
      </c>
      <c r="G66" s="196"/>
      <c r="H66" s="197">
        <f t="shared" si="15"/>
        <v>2720</v>
      </c>
      <c r="I66" s="304">
        <f t="shared" si="14"/>
        <v>0</v>
      </c>
      <c r="J66" s="308"/>
      <c r="K66" s="179"/>
      <c r="L66" s="197"/>
      <c r="M66" s="198" t="e">
        <f t="shared" si="16"/>
        <v>#DIV/0!</v>
      </c>
      <c r="N66" s="199"/>
      <c r="O66" s="200">
        <f t="shared" si="17"/>
        <v>2720</v>
      </c>
      <c r="P66" s="201">
        <f t="shared" si="18"/>
        <v>0</v>
      </c>
      <c r="Q66" s="202"/>
      <c r="R66" s="200">
        <f t="shared" si="19"/>
        <v>2720</v>
      </c>
      <c r="S66" s="203">
        <f t="shared" si="20"/>
        <v>0</v>
      </c>
    </row>
    <row r="67" spans="1:19" ht="28.8" x14ac:dyDescent="0.3">
      <c r="A67" s="652"/>
      <c r="B67" s="654"/>
      <c r="C67" s="627"/>
      <c r="D67" s="633"/>
      <c r="E67" s="176" t="s">
        <v>79</v>
      </c>
      <c r="F67" s="176" t="s">
        <v>102</v>
      </c>
      <c r="G67" s="196"/>
      <c r="H67" s="197"/>
      <c r="I67" s="304" t="e">
        <f t="shared" si="14"/>
        <v>#DIV/0!</v>
      </c>
      <c r="J67" s="308"/>
      <c r="K67" s="179"/>
      <c r="L67" s="197"/>
      <c r="M67" s="198" t="e">
        <f t="shared" si="16"/>
        <v>#DIV/0!</v>
      </c>
      <c r="N67" s="199"/>
      <c r="O67" s="200"/>
      <c r="P67" s="201" t="e">
        <f t="shared" si="18"/>
        <v>#DIV/0!</v>
      </c>
      <c r="Q67" s="202"/>
      <c r="R67" s="200"/>
      <c r="S67" s="203" t="e">
        <f t="shared" si="20"/>
        <v>#DIV/0!</v>
      </c>
    </row>
    <row r="68" spans="1:19" ht="35.25" customHeight="1" x14ac:dyDescent="0.3">
      <c r="A68" s="652"/>
      <c r="B68" s="654"/>
      <c r="C68" s="626">
        <v>6</v>
      </c>
      <c r="D68" s="635" t="s">
        <v>46</v>
      </c>
      <c r="E68" s="176" t="s">
        <v>59</v>
      </c>
      <c r="F68" s="176" t="s">
        <v>58</v>
      </c>
      <c r="G68" s="196"/>
      <c r="H68" s="197">
        <f t="shared" si="15"/>
        <v>2720</v>
      </c>
      <c r="I68" s="304">
        <f t="shared" si="14"/>
        <v>0</v>
      </c>
      <c r="J68" s="308"/>
      <c r="K68" s="179"/>
      <c r="L68" s="197"/>
      <c r="M68" s="198" t="e">
        <f t="shared" si="16"/>
        <v>#DIV/0!</v>
      </c>
      <c r="N68" s="199"/>
      <c r="O68" s="200">
        <f t="shared" si="17"/>
        <v>2720</v>
      </c>
      <c r="P68" s="201">
        <f t="shared" si="18"/>
        <v>0</v>
      </c>
      <c r="Q68" s="202"/>
      <c r="R68" s="200">
        <f t="shared" si="19"/>
        <v>2720</v>
      </c>
      <c r="S68" s="203">
        <f t="shared" si="20"/>
        <v>0</v>
      </c>
    </row>
    <row r="69" spans="1:19" ht="28.8" x14ac:dyDescent="0.3">
      <c r="A69" s="652"/>
      <c r="B69" s="654"/>
      <c r="C69" s="634"/>
      <c r="D69" s="636"/>
      <c r="E69" s="176" t="s">
        <v>113</v>
      </c>
      <c r="F69" s="176" t="s">
        <v>114</v>
      </c>
      <c r="G69" s="196"/>
      <c r="H69" s="197"/>
      <c r="I69" s="304" t="e">
        <f t="shared" si="14"/>
        <v>#DIV/0!</v>
      </c>
      <c r="J69" s="308"/>
      <c r="K69" s="179"/>
      <c r="L69" s="197"/>
      <c r="M69" s="198" t="e">
        <f t="shared" si="16"/>
        <v>#DIV/0!</v>
      </c>
      <c r="N69" s="199"/>
      <c r="O69" s="200"/>
      <c r="P69" s="201" t="e">
        <f t="shared" si="18"/>
        <v>#DIV/0!</v>
      </c>
      <c r="Q69" s="202"/>
      <c r="R69" s="200"/>
      <c r="S69" s="203" t="e">
        <f t="shared" si="20"/>
        <v>#DIV/0!</v>
      </c>
    </row>
    <row r="70" spans="1:19" ht="30" customHeight="1" x14ac:dyDescent="0.3">
      <c r="A70" s="652"/>
      <c r="B70" s="654"/>
      <c r="C70" s="67">
        <v>7</v>
      </c>
      <c r="D70" s="66" t="s">
        <v>47</v>
      </c>
      <c r="E70" s="66" t="s">
        <v>59</v>
      </c>
      <c r="F70" s="66" t="s">
        <v>58</v>
      </c>
      <c r="G70" s="134">
        <v>159950</v>
      </c>
      <c r="H70" s="135">
        <f t="shared" si="15"/>
        <v>2720</v>
      </c>
      <c r="I70" s="295">
        <f t="shared" si="14"/>
        <v>58.805147058823529</v>
      </c>
      <c r="J70" s="301">
        <v>155074.9</v>
      </c>
      <c r="K70" s="248">
        <f>K1</f>
        <v>2687</v>
      </c>
      <c r="L70" s="136">
        <f>J70/K70</f>
        <v>57.713025679196129</v>
      </c>
      <c r="M70" s="137">
        <f t="shared" si="16"/>
        <v>-1.8571867162153981</v>
      </c>
      <c r="N70" s="97">
        <v>159900</v>
      </c>
      <c r="O70" s="79">
        <f t="shared" si="17"/>
        <v>2720</v>
      </c>
      <c r="P70" s="106">
        <f t="shared" si="18"/>
        <v>58.786764705882355</v>
      </c>
      <c r="Q70" s="100">
        <v>159900</v>
      </c>
      <c r="R70" s="81">
        <f t="shared" si="19"/>
        <v>2720</v>
      </c>
      <c r="S70" s="111">
        <f t="shared" si="20"/>
        <v>58.786764705882355</v>
      </c>
    </row>
    <row r="71" spans="1:19" ht="28.5" customHeight="1" x14ac:dyDescent="0.3">
      <c r="A71" s="652"/>
      <c r="B71" s="654"/>
      <c r="C71" s="67">
        <v>8</v>
      </c>
      <c r="D71" s="228" t="s">
        <v>48</v>
      </c>
      <c r="E71" s="176" t="s">
        <v>59</v>
      </c>
      <c r="F71" s="176" t="s">
        <v>58</v>
      </c>
      <c r="G71" s="196"/>
      <c r="H71" s="197">
        <f t="shared" si="15"/>
        <v>2720</v>
      </c>
      <c r="I71" s="304">
        <f t="shared" si="14"/>
        <v>0</v>
      </c>
      <c r="J71" s="308"/>
      <c r="K71" s="250">
        <f>K1</f>
        <v>2687</v>
      </c>
      <c r="L71" s="197"/>
      <c r="M71" s="198" t="e">
        <f t="shared" si="16"/>
        <v>#DIV/0!</v>
      </c>
      <c r="N71" s="199"/>
      <c r="O71" s="200">
        <f t="shared" si="17"/>
        <v>2720</v>
      </c>
      <c r="P71" s="201">
        <f t="shared" si="18"/>
        <v>0</v>
      </c>
      <c r="Q71" s="202"/>
      <c r="R71" s="200">
        <f t="shared" si="19"/>
        <v>2720</v>
      </c>
      <c r="S71" s="203">
        <f t="shared" si="20"/>
        <v>0</v>
      </c>
    </row>
    <row r="72" spans="1:19" ht="29.25" customHeight="1" x14ac:dyDescent="0.3">
      <c r="A72" s="652"/>
      <c r="B72" s="654"/>
      <c r="C72" s="626">
        <v>9</v>
      </c>
      <c r="D72" s="632" t="s">
        <v>49</v>
      </c>
      <c r="E72" s="66" t="s">
        <v>59</v>
      </c>
      <c r="F72" s="66" t="s">
        <v>58</v>
      </c>
      <c r="G72" s="134">
        <v>21720</v>
      </c>
      <c r="H72" s="135">
        <f t="shared" si="15"/>
        <v>2720</v>
      </c>
      <c r="I72" s="295">
        <f t="shared" si="14"/>
        <v>7.9852941176470589</v>
      </c>
      <c r="J72" s="301">
        <v>16676.189999999999</v>
      </c>
      <c r="K72" s="248">
        <f>K1</f>
        <v>2687</v>
      </c>
      <c r="L72" s="322">
        <f>J72/K72</f>
        <v>6.2062486043915142</v>
      </c>
      <c r="M72" s="137">
        <f t="shared" si="16"/>
        <v>-22.279023002095219</v>
      </c>
      <c r="N72" s="97">
        <v>21734</v>
      </c>
      <c r="O72" s="79">
        <f t="shared" si="17"/>
        <v>2720</v>
      </c>
      <c r="P72" s="106">
        <f t="shared" si="18"/>
        <v>7.990441176470588</v>
      </c>
      <c r="Q72" s="100">
        <v>21741</v>
      </c>
      <c r="R72" s="81">
        <f t="shared" si="19"/>
        <v>2720</v>
      </c>
      <c r="S72" s="111">
        <f t="shared" si="20"/>
        <v>7.9930147058823531</v>
      </c>
    </row>
    <row r="73" spans="1:19" ht="43.2" x14ac:dyDescent="0.3">
      <c r="A73" s="652"/>
      <c r="B73" s="654"/>
      <c r="C73" s="627"/>
      <c r="D73" s="633"/>
      <c r="E73" s="66" t="s">
        <v>103</v>
      </c>
      <c r="F73" s="66" t="s">
        <v>104</v>
      </c>
      <c r="G73" s="134">
        <v>19000</v>
      </c>
      <c r="H73" s="135">
        <v>21720</v>
      </c>
      <c r="I73" s="295">
        <f t="shared" si="14"/>
        <v>0.87476979742173111</v>
      </c>
      <c r="J73" s="301">
        <v>52181.71</v>
      </c>
      <c r="K73" s="134">
        <v>16676.189999999999</v>
      </c>
      <c r="L73" s="136">
        <f>J73/K73</f>
        <v>3.1291146239039014</v>
      </c>
      <c r="M73" s="137">
        <f t="shared" si="16"/>
        <v>257.70720858522498</v>
      </c>
      <c r="N73" s="97">
        <v>19000</v>
      </c>
      <c r="O73" s="79">
        <v>21734</v>
      </c>
      <c r="P73" s="106">
        <f t="shared" si="18"/>
        <v>0.87420631268979476</v>
      </c>
      <c r="Q73" s="100">
        <v>19000</v>
      </c>
      <c r="R73" s="81">
        <v>21741</v>
      </c>
      <c r="S73" s="111">
        <f t="shared" si="20"/>
        <v>0.87392484246354818</v>
      </c>
    </row>
    <row r="74" spans="1:19" ht="15.75" thickBot="1" x14ac:dyDescent="0.3">
      <c r="A74" s="68"/>
      <c r="B74" s="68"/>
      <c r="C74" s="69"/>
      <c r="D74" s="68"/>
      <c r="E74" s="163"/>
      <c r="F74" s="70"/>
      <c r="G74" s="206"/>
      <c r="H74" s="207"/>
      <c r="I74" s="208"/>
      <c r="J74" s="208"/>
      <c r="K74" s="208"/>
      <c r="L74" s="207"/>
      <c r="M74" s="208"/>
      <c r="N74" s="209"/>
      <c r="O74" s="210"/>
      <c r="P74" s="211"/>
      <c r="Q74" s="209"/>
      <c r="R74" s="210"/>
      <c r="S74" s="211"/>
    </row>
    <row r="75" spans="1:19" ht="40.5" customHeight="1" thickBot="1" x14ac:dyDescent="0.3">
      <c r="A75" s="75">
        <v>13</v>
      </c>
      <c r="B75" s="159" t="s">
        <v>335</v>
      </c>
      <c r="C75" s="76">
        <v>7</v>
      </c>
      <c r="D75" s="229" t="s">
        <v>336</v>
      </c>
      <c r="E75" s="212" t="s">
        <v>59</v>
      </c>
      <c r="F75" s="212" t="s">
        <v>58</v>
      </c>
      <c r="G75" s="213"/>
      <c r="H75" s="214">
        <f t="shared" si="15"/>
        <v>2720</v>
      </c>
      <c r="I75" s="311">
        <f t="shared" ref="I75" si="21">G75/H75</f>
        <v>0</v>
      </c>
      <c r="J75" s="312"/>
      <c r="K75" s="215"/>
      <c r="L75" s="214"/>
      <c r="M75" s="216" t="e">
        <f t="shared" ref="M75" si="22">(L75-I75)/I75*100</f>
        <v>#DIV/0!</v>
      </c>
      <c r="N75" s="217"/>
      <c r="O75" s="218">
        <f t="shared" si="17"/>
        <v>2720</v>
      </c>
      <c r="P75" s="219">
        <f t="shared" ref="P75" si="23">N75/O75</f>
        <v>0</v>
      </c>
      <c r="Q75" s="220"/>
      <c r="R75" s="218">
        <f t="shared" si="19"/>
        <v>2720</v>
      </c>
      <c r="S75" s="221">
        <f t="shared" ref="S75" si="24">Q75/R75</f>
        <v>0</v>
      </c>
    </row>
    <row r="76" spans="1:19" s="68" customFormat="1" ht="15.75" thickBot="1" x14ac:dyDescent="0.3">
      <c r="C76" s="69"/>
      <c r="E76" s="163"/>
      <c r="F76" s="70"/>
      <c r="G76" s="139"/>
      <c r="H76" s="140"/>
      <c r="I76" s="141"/>
      <c r="J76" s="141"/>
      <c r="K76" s="141"/>
      <c r="L76" s="140"/>
      <c r="M76" s="141"/>
      <c r="N76" s="94"/>
      <c r="P76" s="103"/>
      <c r="Q76" s="94"/>
      <c r="S76" s="103"/>
    </row>
    <row r="77" spans="1:19" ht="15.75" customHeight="1" x14ac:dyDescent="0.3">
      <c r="A77" s="651">
        <v>14</v>
      </c>
      <c r="B77" s="653" t="s">
        <v>9</v>
      </c>
      <c r="C77" s="72">
        <v>2</v>
      </c>
      <c r="D77" s="71" t="s">
        <v>50</v>
      </c>
      <c r="E77" s="115" t="s">
        <v>59</v>
      </c>
      <c r="F77" s="325" t="s">
        <v>58</v>
      </c>
      <c r="G77" s="130">
        <v>1640</v>
      </c>
      <c r="H77" s="131">
        <f t="shared" si="15"/>
        <v>2720</v>
      </c>
      <c r="I77" s="294">
        <f t="shared" si="14"/>
        <v>0.6029411764705882</v>
      </c>
      <c r="J77" s="300">
        <v>1180.4100000000001</v>
      </c>
      <c r="K77" s="247">
        <f>K1</f>
        <v>2687</v>
      </c>
      <c r="L77" s="323">
        <f>J77/K77</f>
        <v>0.43930405656866395</v>
      </c>
      <c r="M77" s="133">
        <f t="shared" si="16"/>
        <v>-27.139815008124025</v>
      </c>
      <c r="N77" s="95">
        <v>1667</v>
      </c>
      <c r="O77" s="78">
        <f t="shared" si="17"/>
        <v>2720</v>
      </c>
      <c r="P77" s="105">
        <f t="shared" si="18"/>
        <v>0.61286764705882357</v>
      </c>
      <c r="Q77" s="99">
        <v>1680</v>
      </c>
      <c r="R77" s="80">
        <f t="shared" si="19"/>
        <v>2720</v>
      </c>
      <c r="S77" s="110">
        <f t="shared" si="20"/>
        <v>0.61764705882352944</v>
      </c>
    </row>
    <row r="78" spans="1:19" ht="28.8" x14ac:dyDescent="0.3">
      <c r="A78" s="652"/>
      <c r="B78" s="654"/>
      <c r="C78" s="626">
        <v>4</v>
      </c>
      <c r="D78" s="629" t="s">
        <v>51</v>
      </c>
      <c r="E78" s="66" t="s">
        <v>59</v>
      </c>
      <c r="F78" s="66" t="s">
        <v>58</v>
      </c>
      <c r="G78" s="134">
        <v>11700</v>
      </c>
      <c r="H78" s="135">
        <f t="shared" si="15"/>
        <v>2720</v>
      </c>
      <c r="I78" s="295">
        <f t="shared" si="14"/>
        <v>4.3014705882352944</v>
      </c>
      <c r="J78" s="301">
        <v>6405.82</v>
      </c>
      <c r="K78" s="248">
        <f>K1</f>
        <v>2687</v>
      </c>
      <c r="L78" s="322">
        <f>J78/K78</f>
        <v>2.3840044659471529</v>
      </c>
      <c r="M78" s="137">
        <f t="shared" si="16"/>
        <v>-44.57699019336534</v>
      </c>
      <c r="N78" s="97">
        <v>3600</v>
      </c>
      <c r="O78" s="79">
        <f t="shared" si="17"/>
        <v>2720</v>
      </c>
      <c r="P78" s="106">
        <f t="shared" si="18"/>
        <v>1.3235294117647058</v>
      </c>
      <c r="Q78" s="100">
        <v>3600</v>
      </c>
      <c r="R78" s="81">
        <f t="shared" si="19"/>
        <v>2720</v>
      </c>
      <c r="S78" s="111">
        <f t="shared" si="20"/>
        <v>1.3235294117647058</v>
      </c>
    </row>
    <row r="79" spans="1:19" ht="28.8" x14ac:dyDescent="0.3">
      <c r="A79" s="652"/>
      <c r="B79" s="654"/>
      <c r="C79" s="627"/>
      <c r="D79" s="630"/>
      <c r="E79" s="230" t="s">
        <v>105</v>
      </c>
      <c r="F79" s="176" t="s">
        <v>106</v>
      </c>
      <c r="G79" s="196"/>
      <c r="H79" s="197"/>
      <c r="I79" s="304"/>
      <c r="J79" s="308"/>
      <c r="K79" s="179"/>
      <c r="L79" s="197"/>
      <c r="M79" s="198" t="e">
        <f t="shared" si="16"/>
        <v>#DIV/0!</v>
      </c>
      <c r="N79" s="199"/>
      <c r="O79" s="200"/>
      <c r="P79" s="201"/>
      <c r="Q79" s="202"/>
      <c r="R79" s="200"/>
      <c r="S79" s="203"/>
    </row>
    <row r="80" spans="1:19" ht="15" thickBot="1" x14ac:dyDescent="0.35">
      <c r="A80" s="655"/>
      <c r="B80" s="656"/>
      <c r="C80" s="628"/>
      <c r="D80" s="631"/>
      <c r="E80" s="222" t="s">
        <v>107</v>
      </c>
      <c r="F80" s="175" t="s">
        <v>107</v>
      </c>
      <c r="G80" s="177"/>
      <c r="H80" s="178"/>
      <c r="I80" s="309"/>
      <c r="J80" s="310"/>
      <c r="K80" s="205"/>
      <c r="L80" s="178"/>
      <c r="M80" s="180"/>
      <c r="N80" s="181"/>
      <c r="O80" s="182"/>
      <c r="P80" s="183"/>
      <c r="Q80" s="184"/>
      <c r="R80" s="182"/>
      <c r="S80" s="185"/>
    </row>
    <row r="81" spans="1:19" s="68" customFormat="1" ht="15.75" thickBot="1" x14ac:dyDescent="0.3">
      <c r="C81" s="69"/>
      <c r="E81" s="163"/>
      <c r="F81" s="70"/>
      <c r="G81" s="139"/>
      <c r="H81" s="140"/>
      <c r="I81" s="141"/>
      <c r="J81" s="141"/>
      <c r="K81" s="141"/>
      <c r="L81" s="140"/>
      <c r="M81" s="141"/>
      <c r="N81" s="94"/>
      <c r="P81" s="103"/>
      <c r="Q81" s="94"/>
      <c r="S81" s="103"/>
    </row>
    <row r="82" spans="1:19" ht="77.25" customHeight="1" thickBot="1" x14ac:dyDescent="0.3">
      <c r="A82" s="160">
        <v>15</v>
      </c>
      <c r="B82" s="161" t="s">
        <v>10</v>
      </c>
      <c r="C82" s="76">
        <v>3</v>
      </c>
      <c r="D82" s="231" t="s">
        <v>337</v>
      </c>
      <c r="E82" s="229" t="s">
        <v>59</v>
      </c>
      <c r="F82" s="229" t="s">
        <v>58</v>
      </c>
      <c r="G82" s="232"/>
      <c r="H82" s="233">
        <f t="shared" si="15"/>
        <v>2720</v>
      </c>
      <c r="I82" s="313">
        <f t="shared" si="14"/>
        <v>0</v>
      </c>
      <c r="J82" s="314"/>
      <c r="K82" s="234"/>
      <c r="L82" s="233"/>
      <c r="M82" s="235" t="e">
        <f t="shared" si="16"/>
        <v>#DIV/0!</v>
      </c>
      <c r="N82" s="236"/>
      <c r="O82" s="231">
        <f t="shared" si="17"/>
        <v>2720</v>
      </c>
      <c r="P82" s="237">
        <f t="shared" si="18"/>
        <v>0</v>
      </c>
      <c r="Q82" s="238"/>
      <c r="R82" s="231">
        <f t="shared" si="19"/>
        <v>2720</v>
      </c>
      <c r="S82" s="239">
        <f t="shared" si="20"/>
        <v>0</v>
      </c>
    </row>
    <row r="83" spans="1:19" s="68" customFormat="1" ht="15.75" thickBot="1" x14ac:dyDescent="0.3">
      <c r="C83" s="69"/>
      <c r="E83" s="70"/>
      <c r="F83" s="70"/>
      <c r="G83" s="139"/>
      <c r="H83" s="140"/>
      <c r="I83" s="141"/>
      <c r="J83" s="141"/>
      <c r="K83" s="141"/>
      <c r="L83" s="140"/>
      <c r="M83" s="141"/>
      <c r="N83" s="94"/>
      <c r="P83" s="103"/>
      <c r="Q83" s="94"/>
      <c r="S83" s="103"/>
    </row>
    <row r="84" spans="1:19" ht="63.75" customHeight="1" thickBot="1" x14ac:dyDescent="0.3">
      <c r="A84" s="160">
        <v>16</v>
      </c>
      <c r="B84" s="161" t="s">
        <v>11</v>
      </c>
      <c r="C84" s="76">
        <v>1</v>
      </c>
      <c r="D84" s="229" t="s">
        <v>53</v>
      </c>
      <c r="E84" s="229" t="s">
        <v>59</v>
      </c>
      <c r="F84" s="229" t="s">
        <v>58</v>
      </c>
      <c r="G84" s="232">
        <v>0</v>
      </c>
      <c r="H84" s="233">
        <f t="shared" si="15"/>
        <v>2720</v>
      </c>
      <c r="I84" s="234">
        <f t="shared" si="14"/>
        <v>0</v>
      </c>
      <c r="J84" s="314"/>
      <c r="K84" s="234"/>
      <c r="L84" s="233"/>
      <c r="M84" s="235" t="e">
        <f t="shared" si="16"/>
        <v>#DIV/0!</v>
      </c>
      <c r="N84" s="236"/>
      <c r="O84" s="231">
        <f t="shared" si="17"/>
        <v>2720</v>
      </c>
      <c r="P84" s="237">
        <f t="shared" si="18"/>
        <v>0</v>
      </c>
      <c r="Q84" s="238"/>
      <c r="R84" s="231">
        <f t="shared" si="19"/>
        <v>2720</v>
      </c>
      <c r="S84" s="239">
        <f t="shared" si="20"/>
        <v>0</v>
      </c>
    </row>
    <row r="85" spans="1:19" s="68" customFormat="1" ht="15.75" thickBot="1" x14ac:dyDescent="0.3">
      <c r="C85" s="69"/>
      <c r="E85" s="70"/>
      <c r="F85" s="70"/>
      <c r="G85" s="139"/>
      <c r="H85" s="140"/>
      <c r="I85" s="141"/>
      <c r="J85" s="141"/>
      <c r="K85" s="141"/>
      <c r="L85" s="140"/>
      <c r="M85" s="141"/>
      <c r="N85" s="94"/>
      <c r="P85" s="103"/>
      <c r="Q85" s="94"/>
      <c r="S85" s="103"/>
    </row>
    <row r="86" spans="1:19" ht="45.75" thickBot="1" x14ac:dyDescent="0.3">
      <c r="A86" s="162">
        <v>19</v>
      </c>
      <c r="B86" s="159" t="s">
        <v>12</v>
      </c>
      <c r="C86" s="76">
        <v>1</v>
      </c>
      <c r="D86" s="229" t="s">
        <v>54</v>
      </c>
      <c r="E86" s="229" t="s">
        <v>59</v>
      </c>
      <c r="F86" s="229" t="s">
        <v>58</v>
      </c>
      <c r="G86" s="232"/>
      <c r="H86" s="233">
        <f t="shared" si="15"/>
        <v>2720</v>
      </c>
      <c r="I86" s="234">
        <f t="shared" ref="I86" si="25">G86/H86</f>
        <v>0</v>
      </c>
      <c r="J86" s="314"/>
      <c r="K86" s="234"/>
      <c r="L86" s="233"/>
      <c r="M86" s="234" t="e">
        <f t="shared" si="16"/>
        <v>#DIV/0!</v>
      </c>
      <c r="N86" s="240"/>
      <c r="O86" s="241">
        <f t="shared" si="17"/>
        <v>2720</v>
      </c>
      <c r="P86" s="237">
        <f t="shared" si="18"/>
        <v>0</v>
      </c>
      <c r="Q86" s="238"/>
      <c r="R86" s="231">
        <f t="shared" si="19"/>
        <v>2720</v>
      </c>
      <c r="S86" s="239">
        <f t="shared" si="20"/>
        <v>0</v>
      </c>
    </row>
    <row r="87" spans="1:19" ht="15.75" thickBot="1" x14ac:dyDescent="0.3">
      <c r="E87" s="2"/>
      <c r="F87" s="2"/>
      <c r="G87" s="148"/>
      <c r="H87" s="148"/>
      <c r="I87" s="148"/>
      <c r="J87" s="148"/>
      <c r="K87" s="148"/>
      <c r="L87" s="148"/>
      <c r="M87" s="148"/>
    </row>
    <row r="88" spans="1:19" ht="41.25" customHeight="1" thickBot="1" x14ac:dyDescent="0.3">
      <c r="A88" s="160">
        <v>20</v>
      </c>
      <c r="B88" s="161" t="s">
        <v>338</v>
      </c>
      <c r="C88" s="76" t="s">
        <v>345</v>
      </c>
      <c r="D88" s="77" t="s">
        <v>346</v>
      </c>
      <c r="E88" s="77" t="s">
        <v>59</v>
      </c>
      <c r="F88" s="77" t="s">
        <v>58</v>
      </c>
      <c r="G88" s="145">
        <v>77132.639999999999</v>
      </c>
      <c r="H88" s="146">
        <f t="shared" si="15"/>
        <v>2720</v>
      </c>
      <c r="I88" s="315">
        <f t="shared" ref="I88" si="26">G88/H88</f>
        <v>28.357588235294116</v>
      </c>
      <c r="J88" s="326">
        <v>89430.64</v>
      </c>
      <c r="K88" s="251">
        <f>K1</f>
        <v>2687</v>
      </c>
      <c r="L88" s="244">
        <f>J88/K88</f>
        <v>33.282709341272792</v>
      </c>
      <c r="M88" s="147">
        <f t="shared" ref="M88" si="27">(L88-I88)/I88*100</f>
        <v>17.367912479414681</v>
      </c>
      <c r="N88" s="98">
        <v>74064</v>
      </c>
      <c r="O88" s="82">
        <f t="shared" si="17"/>
        <v>2720</v>
      </c>
      <c r="P88" s="109">
        <f t="shared" ref="P88" si="28">N88/O88</f>
        <v>27.229411764705883</v>
      </c>
      <c r="Q88" s="102">
        <v>73006</v>
      </c>
      <c r="R88" s="83">
        <f t="shared" si="19"/>
        <v>2720</v>
      </c>
      <c r="S88" s="113">
        <f t="shared" ref="S88" si="29">Q88/R88</f>
        <v>26.840441176470588</v>
      </c>
    </row>
    <row r="89" spans="1:19" ht="15.75" thickBot="1" x14ac:dyDescent="0.3">
      <c r="E89" s="2"/>
      <c r="F89" s="2"/>
      <c r="G89" s="148"/>
      <c r="H89" s="148"/>
      <c r="I89" s="148"/>
      <c r="J89" s="148"/>
      <c r="K89" s="148"/>
      <c r="L89" s="148"/>
      <c r="M89" s="148"/>
    </row>
    <row r="90" spans="1:19" ht="43.2" x14ac:dyDescent="0.3">
      <c r="A90" s="651">
        <v>50</v>
      </c>
      <c r="B90" s="653" t="s">
        <v>339</v>
      </c>
      <c r="C90" s="72">
        <v>1</v>
      </c>
      <c r="D90" s="115" t="s">
        <v>340</v>
      </c>
      <c r="E90" s="115" t="s">
        <v>59</v>
      </c>
      <c r="F90" s="115" t="s">
        <v>58</v>
      </c>
      <c r="G90" s="130">
        <v>26830</v>
      </c>
      <c r="H90" s="131">
        <f t="shared" si="15"/>
        <v>2720</v>
      </c>
      <c r="I90" s="294">
        <f t="shared" ref="I90:I91" si="30">G90/H90</f>
        <v>9.8639705882352935</v>
      </c>
      <c r="J90" s="300">
        <v>26806.25</v>
      </c>
      <c r="K90" s="247">
        <f>K1</f>
        <v>2687</v>
      </c>
      <c r="L90" s="323">
        <f>J90/K90</f>
        <v>9.9762746557499078</v>
      </c>
      <c r="M90" s="132">
        <f t="shared" ref="M90:M91" si="31">(L90-I90)/I90*100</f>
        <v>1.1385280046207638</v>
      </c>
      <c r="N90" s="116">
        <v>22980</v>
      </c>
      <c r="O90" s="78">
        <f t="shared" si="17"/>
        <v>2720</v>
      </c>
      <c r="P90" s="117">
        <f t="shared" ref="P90:P91" si="32">N90/O90</f>
        <v>8.4485294117647065</v>
      </c>
      <c r="Q90" s="118">
        <v>18920</v>
      </c>
      <c r="R90" s="80">
        <f t="shared" si="19"/>
        <v>2720</v>
      </c>
      <c r="S90" s="125">
        <f t="shared" ref="S90:S91" si="33">Q90/R90</f>
        <v>6.9558823529411766</v>
      </c>
    </row>
    <row r="91" spans="1:19" ht="43.8" thickBot="1" x14ac:dyDescent="0.35">
      <c r="A91" s="655"/>
      <c r="B91" s="656"/>
      <c r="C91" s="119">
        <v>2</v>
      </c>
      <c r="D91" s="114" t="s">
        <v>341</v>
      </c>
      <c r="E91" s="114" t="s">
        <v>59</v>
      </c>
      <c r="F91" s="114" t="s">
        <v>58</v>
      </c>
      <c r="G91" s="149">
        <v>70540</v>
      </c>
      <c r="H91" s="150">
        <f t="shared" si="15"/>
        <v>2720</v>
      </c>
      <c r="I91" s="316">
        <f t="shared" si="30"/>
        <v>25.933823529411764</v>
      </c>
      <c r="J91" s="327">
        <v>197921.25</v>
      </c>
      <c r="K91" s="252">
        <f>K1</f>
        <v>2687</v>
      </c>
      <c r="L91" s="328">
        <f>J91/K91</f>
        <v>73.658820245627098</v>
      </c>
      <c r="M91" s="151">
        <f t="shared" si="31"/>
        <v>184.02607182889949</v>
      </c>
      <c r="N91" s="120">
        <v>73920</v>
      </c>
      <c r="O91" s="121">
        <f t="shared" si="17"/>
        <v>2720</v>
      </c>
      <c r="P91" s="122">
        <f t="shared" si="32"/>
        <v>27.176470588235293</v>
      </c>
      <c r="Q91" s="123">
        <v>77970</v>
      </c>
      <c r="R91" s="124">
        <f t="shared" si="19"/>
        <v>2720</v>
      </c>
      <c r="S91" s="126">
        <f t="shared" si="33"/>
        <v>28.665441176470587</v>
      </c>
    </row>
    <row r="92" spans="1:19" x14ac:dyDescent="0.3">
      <c r="G92" s="148"/>
      <c r="H92" s="148"/>
      <c r="I92" s="148"/>
      <c r="J92" s="148"/>
      <c r="K92" s="148"/>
      <c r="L92" s="148"/>
      <c r="M92" s="148"/>
    </row>
    <row r="93" spans="1:19" x14ac:dyDescent="0.3">
      <c r="G93" s="152"/>
      <c r="H93" s="148"/>
      <c r="I93" s="148"/>
      <c r="J93" s="148"/>
      <c r="K93" s="148"/>
      <c r="L93" s="148"/>
      <c r="M93" s="148"/>
      <c r="N93" s="127"/>
      <c r="Q93" s="127"/>
    </row>
    <row r="94" spans="1:19" x14ac:dyDescent="0.3">
      <c r="G94" s="152"/>
      <c r="H94" s="152"/>
      <c r="I94" s="152"/>
      <c r="J94" s="152"/>
      <c r="K94" s="152"/>
      <c r="L94" s="152"/>
      <c r="M94" s="152"/>
      <c r="N94" s="127"/>
      <c r="O94" s="127"/>
      <c r="P94" s="127"/>
      <c r="Q94" s="127"/>
      <c r="R94" s="127"/>
      <c r="S94" s="127"/>
    </row>
    <row r="95" spans="1:19" x14ac:dyDescent="0.3">
      <c r="N95" s="129"/>
      <c r="O95" s="129"/>
      <c r="P95" s="129"/>
      <c r="Q95" s="129"/>
    </row>
    <row r="96" spans="1:19" x14ac:dyDescent="0.3">
      <c r="G96" s="128"/>
    </row>
  </sheetData>
  <mergeCells count="67">
    <mergeCell ref="A2:B2"/>
    <mergeCell ref="B3:B18"/>
    <mergeCell ref="A3:A18"/>
    <mergeCell ref="A20:A24"/>
    <mergeCell ref="B20:B24"/>
    <mergeCell ref="A26:A33"/>
    <mergeCell ref="B26:B33"/>
    <mergeCell ref="A35:A36"/>
    <mergeCell ref="B35:B36"/>
    <mergeCell ref="A38:A39"/>
    <mergeCell ref="B38:B39"/>
    <mergeCell ref="A41:A43"/>
    <mergeCell ref="B41:B43"/>
    <mergeCell ref="A45:A52"/>
    <mergeCell ref="B45:B52"/>
    <mergeCell ref="A54:A57"/>
    <mergeCell ref="B54:B57"/>
    <mergeCell ref="A59:A73"/>
    <mergeCell ref="B59:B73"/>
    <mergeCell ref="A77:A80"/>
    <mergeCell ref="B77:B80"/>
    <mergeCell ref="A90:A91"/>
    <mergeCell ref="B90:B91"/>
    <mergeCell ref="C6:C7"/>
    <mergeCell ref="D6:D7"/>
    <mergeCell ref="C8:C9"/>
    <mergeCell ref="D8:D9"/>
    <mergeCell ref="C10:C12"/>
    <mergeCell ref="D10:D12"/>
    <mergeCell ref="C13:C14"/>
    <mergeCell ref="D13:D14"/>
    <mergeCell ref="C15:C16"/>
    <mergeCell ref="D15:D16"/>
    <mergeCell ref="C17:C18"/>
    <mergeCell ref="D17:D18"/>
    <mergeCell ref="C28:C29"/>
    <mergeCell ref="D28:D29"/>
    <mergeCell ref="C31:C33"/>
    <mergeCell ref="D31:D33"/>
    <mergeCell ref="C20:C22"/>
    <mergeCell ref="C23:C24"/>
    <mergeCell ref="D20:D22"/>
    <mergeCell ref="D23:D24"/>
    <mergeCell ref="C26:C27"/>
    <mergeCell ref="D26:D27"/>
    <mergeCell ref="C55:C57"/>
    <mergeCell ref="D55:D57"/>
    <mergeCell ref="C42:C43"/>
    <mergeCell ref="D42:D43"/>
    <mergeCell ref="C46:C47"/>
    <mergeCell ref="D46:D47"/>
    <mergeCell ref="C48:C49"/>
    <mergeCell ref="D48:D49"/>
    <mergeCell ref="C59:C61"/>
    <mergeCell ref="D59:D61"/>
    <mergeCell ref="C62:C63"/>
    <mergeCell ref="D62:D63"/>
    <mergeCell ref="C64:C65"/>
    <mergeCell ref="D64:D65"/>
    <mergeCell ref="C78:C80"/>
    <mergeCell ref="D78:D80"/>
    <mergeCell ref="C66:C67"/>
    <mergeCell ref="D66:D67"/>
    <mergeCell ref="C68:C69"/>
    <mergeCell ref="D68:D69"/>
    <mergeCell ref="C72:C73"/>
    <mergeCell ref="D72:D73"/>
  </mergeCells>
  <pageMargins left="0.7" right="0.7" top="0.75" bottom="0.75" header="0.3" footer="0.3"/>
  <pageSetup paperSize="8" scale="65" fitToHeight="0" orientation="landscape" r:id="rId1"/>
  <headerFooter>
    <oddHeader xml:space="preserve">&amp;CCOMUNE DI SANDIGLIANO
PIANO INDICATORI DI PERFORMANCE - 2016 (PREVENTIVO)
</oddHeader>
  </headerFooter>
  <rowBreaks count="2" manualBreakCount="2">
    <brk id="31" max="18" man="1"/>
    <brk id="57"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65460"/>
  <sheetViews>
    <sheetView topLeftCell="A100" zoomScaleNormal="100" workbookViewId="0">
      <selection activeCell="Q102" sqref="Q102"/>
    </sheetView>
  </sheetViews>
  <sheetFormatPr defaultColWidth="9.109375" defaultRowHeight="14.4" x14ac:dyDescent="0.3"/>
  <cols>
    <col min="1" max="1" width="7.44140625" style="254" customWidth="1"/>
    <col min="2" max="2" width="9.109375" style="254"/>
    <col min="3" max="5" width="6.5546875" style="254" customWidth="1"/>
    <col min="6" max="6" width="7.6640625" style="254" customWidth="1"/>
    <col min="7" max="7" width="6.5546875" style="254" customWidth="1"/>
    <col min="8" max="8" width="7" style="254" customWidth="1"/>
    <col min="9" max="13" width="6.5546875" style="254" customWidth="1"/>
    <col min="14" max="14" width="11.88671875" style="254" customWidth="1"/>
    <col min="15" max="15" width="9.5546875" style="254" customWidth="1"/>
    <col min="16" max="16384" width="9.109375" style="254"/>
  </cols>
  <sheetData>
    <row r="1" spans="1:16" ht="17.399999999999999" x14ac:dyDescent="0.3">
      <c r="A1" s="771" t="s">
        <v>361</v>
      </c>
      <c r="B1" s="771"/>
      <c r="C1" s="771"/>
      <c r="D1" s="771"/>
      <c r="E1" s="771"/>
      <c r="F1" s="771"/>
      <c r="G1" s="771"/>
      <c r="H1" s="771"/>
      <c r="I1" s="771"/>
      <c r="J1" s="771"/>
      <c r="K1" s="771"/>
      <c r="L1" s="771"/>
      <c r="M1" s="771"/>
      <c r="N1" s="771"/>
      <c r="O1" s="253"/>
      <c r="P1" s="253"/>
    </row>
    <row r="2" spans="1:16" ht="15" x14ac:dyDescent="0.25">
      <c r="A2" s="255"/>
      <c r="B2" s="255"/>
      <c r="C2" s="255"/>
      <c r="D2" s="255"/>
      <c r="E2" s="255"/>
      <c r="F2" s="255"/>
      <c r="G2" s="255"/>
      <c r="H2" s="255"/>
      <c r="I2" s="255"/>
      <c r="J2" s="255"/>
      <c r="K2" s="255"/>
      <c r="L2" s="255"/>
      <c r="M2" s="255"/>
      <c r="N2" s="255"/>
      <c r="O2" s="253"/>
      <c r="P2" s="253"/>
    </row>
    <row r="3" spans="1:16" ht="15" x14ac:dyDescent="0.25">
      <c r="A3" s="772" t="s">
        <v>362</v>
      </c>
      <c r="B3" s="772"/>
      <c r="C3" s="772"/>
      <c r="D3" s="772"/>
      <c r="E3" s="773" t="s">
        <v>363</v>
      </c>
      <c r="F3" s="774"/>
      <c r="G3" s="774"/>
      <c r="H3" s="774"/>
      <c r="I3" s="774"/>
      <c r="J3" s="774"/>
      <c r="K3" s="774"/>
      <c r="L3" s="774"/>
      <c r="M3" s="774"/>
      <c r="N3" s="775"/>
      <c r="O3" s="256"/>
      <c r="P3" s="257"/>
    </row>
    <row r="4" spans="1:16" x14ac:dyDescent="0.3">
      <c r="A4" s="776" t="s">
        <v>364</v>
      </c>
      <c r="B4" s="776"/>
      <c r="C4" s="776"/>
      <c r="D4" s="776"/>
      <c r="E4" s="777" t="s">
        <v>365</v>
      </c>
      <c r="F4" s="778"/>
      <c r="G4" s="778"/>
      <c r="H4" s="779"/>
      <c r="I4" s="777" t="s">
        <v>366</v>
      </c>
      <c r="J4" s="778"/>
      <c r="K4" s="778"/>
      <c r="L4" s="778"/>
      <c r="M4" s="778"/>
      <c r="N4" s="779"/>
      <c r="O4" s="256"/>
      <c r="P4" s="257"/>
    </row>
    <row r="5" spans="1:16" x14ac:dyDescent="0.3">
      <c r="A5" s="776"/>
      <c r="B5" s="776"/>
      <c r="C5" s="776"/>
      <c r="D5" s="776"/>
      <c r="E5" s="780"/>
      <c r="F5" s="781"/>
      <c r="G5" s="781"/>
      <c r="H5" s="782"/>
      <c r="I5" s="780"/>
      <c r="J5" s="781"/>
      <c r="K5" s="781"/>
      <c r="L5" s="781"/>
      <c r="M5" s="781"/>
      <c r="N5" s="782"/>
      <c r="O5" s="256"/>
      <c r="P5" s="257"/>
    </row>
    <row r="6" spans="1:16" ht="31.5" customHeight="1" x14ac:dyDescent="0.3">
      <c r="A6" s="796" t="s">
        <v>367</v>
      </c>
      <c r="B6" s="797"/>
      <c r="C6" s="798" t="s">
        <v>368</v>
      </c>
      <c r="D6" s="799"/>
      <c r="E6" s="799"/>
      <c r="F6" s="799"/>
      <c r="G6" s="799"/>
      <c r="H6" s="799"/>
      <c r="I6" s="799"/>
      <c r="J6" s="799"/>
      <c r="K6" s="799"/>
      <c r="L6" s="799"/>
      <c r="M6" s="799"/>
      <c r="N6" s="800"/>
      <c r="O6" s="253"/>
      <c r="P6" s="253"/>
    </row>
    <row r="7" spans="1:16" s="256" customFormat="1" ht="37.5" customHeight="1" x14ac:dyDescent="0.25">
      <c r="A7" s="773" t="s">
        <v>369</v>
      </c>
      <c r="B7" s="774"/>
      <c r="C7" s="774"/>
      <c r="D7" s="775"/>
      <c r="E7" s="801"/>
      <c r="F7" s="802"/>
      <c r="G7" s="802"/>
      <c r="H7" s="803"/>
      <c r="I7" s="804" t="s">
        <v>370</v>
      </c>
      <c r="J7" s="805"/>
      <c r="K7" s="805"/>
      <c r="L7" s="805"/>
      <c r="M7" s="805"/>
      <c r="N7" s="806"/>
    </row>
    <row r="8" spans="1:16" s="256" customFormat="1" ht="12.75" customHeight="1" x14ac:dyDescent="0.3">
      <c r="A8" s="807" t="s">
        <v>371</v>
      </c>
      <c r="B8" s="808"/>
      <c r="C8" s="808"/>
      <c r="D8" s="809"/>
      <c r="E8" s="813"/>
      <c r="F8" s="776"/>
      <c r="G8" s="776"/>
      <c r="H8" s="776"/>
      <c r="I8" s="814" t="s">
        <v>372</v>
      </c>
      <c r="J8" s="815"/>
      <c r="K8" s="815"/>
      <c r="L8" s="816"/>
      <c r="M8" s="816"/>
      <c r="N8" s="817"/>
    </row>
    <row r="9" spans="1:16" s="256" customFormat="1" ht="21.75" customHeight="1" x14ac:dyDescent="0.3">
      <c r="A9" s="810"/>
      <c r="B9" s="811"/>
      <c r="C9" s="811"/>
      <c r="D9" s="812"/>
      <c r="E9" s="776"/>
      <c r="F9" s="776"/>
      <c r="G9" s="776"/>
      <c r="H9" s="776"/>
      <c r="I9" s="818"/>
      <c r="J9" s="819"/>
      <c r="K9" s="819"/>
      <c r="L9" s="819"/>
      <c r="M9" s="819"/>
      <c r="N9" s="820"/>
    </row>
    <row r="10" spans="1:16" s="256" customFormat="1" ht="21.75" customHeight="1" x14ac:dyDescent="0.3">
      <c r="A10" s="783" t="s">
        <v>284</v>
      </c>
      <c r="B10" s="784"/>
      <c r="C10" s="784"/>
      <c r="D10" s="785"/>
      <c r="E10" s="789" t="s">
        <v>365</v>
      </c>
      <c r="F10" s="789"/>
      <c r="G10" s="789"/>
      <c r="H10" s="790"/>
      <c r="I10" s="793" t="s">
        <v>285</v>
      </c>
      <c r="J10" s="793"/>
      <c r="K10" s="793"/>
      <c r="L10" s="793"/>
      <c r="M10" s="793"/>
      <c r="N10" s="793"/>
    </row>
    <row r="11" spans="1:16" s="256" customFormat="1" ht="27" customHeight="1" x14ac:dyDescent="0.3">
      <c r="A11" s="786"/>
      <c r="B11" s="787"/>
      <c r="C11" s="787"/>
      <c r="D11" s="788"/>
      <c r="E11" s="791"/>
      <c r="F11" s="791"/>
      <c r="G11" s="791"/>
      <c r="H11" s="792"/>
      <c r="I11" s="794">
        <v>2016</v>
      </c>
      <c r="J11" s="795"/>
      <c r="K11" s="793">
        <v>2017</v>
      </c>
      <c r="L11" s="793"/>
      <c r="M11" s="793">
        <v>2018</v>
      </c>
      <c r="N11" s="793"/>
    </row>
    <row r="12" spans="1:16" s="256" customFormat="1" ht="31.5" customHeight="1" x14ac:dyDescent="0.3">
      <c r="A12" s="758" t="s">
        <v>286</v>
      </c>
      <c r="B12" s="759"/>
      <c r="C12" s="759"/>
      <c r="D12" s="760"/>
      <c r="E12" s="761"/>
      <c r="F12" s="761"/>
      <c r="G12" s="761"/>
      <c r="H12" s="762"/>
      <c r="I12" s="763" t="s">
        <v>287</v>
      </c>
      <c r="J12" s="764"/>
      <c r="K12" s="765" t="s">
        <v>287</v>
      </c>
      <c r="L12" s="765"/>
      <c r="M12" s="765" t="s">
        <v>287</v>
      </c>
      <c r="N12" s="765"/>
    </row>
    <row r="13" spans="1:16" ht="38.25" customHeight="1" x14ac:dyDescent="0.3">
      <c r="A13" s="766" t="s">
        <v>373</v>
      </c>
      <c r="B13" s="767"/>
      <c r="C13" s="768" t="s">
        <v>374</v>
      </c>
      <c r="D13" s="769"/>
      <c r="E13" s="769"/>
      <c r="F13" s="769"/>
      <c r="G13" s="769"/>
      <c r="H13" s="769"/>
      <c r="I13" s="769"/>
      <c r="J13" s="769"/>
      <c r="K13" s="769"/>
      <c r="L13" s="769"/>
      <c r="M13" s="769"/>
      <c r="N13" s="770"/>
      <c r="O13" s="253"/>
      <c r="P13" s="253"/>
    </row>
    <row r="14" spans="1:16" ht="15" customHeight="1" x14ac:dyDescent="0.3">
      <c r="A14" s="739" t="s">
        <v>288</v>
      </c>
      <c r="B14" s="740"/>
      <c r="C14" s="745" t="s">
        <v>375</v>
      </c>
      <c r="D14" s="746"/>
      <c r="E14" s="746"/>
      <c r="F14" s="746"/>
      <c r="G14" s="746"/>
      <c r="H14" s="746"/>
      <c r="I14" s="746"/>
      <c r="J14" s="746"/>
      <c r="K14" s="746"/>
      <c r="L14" s="746"/>
      <c r="M14" s="746"/>
      <c r="N14" s="747"/>
      <c r="O14" s="253"/>
      <c r="P14" s="253"/>
    </row>
    <row r="15" spans="1:16" x14ac:dyDescent="0.3">
      <c r="A15" s="741"/>
      <c r="B15" s="742"/>
      <c r="C15" s="748"/>
      <c r="D15" s="749"/>
      <c r="E15" s="749"/>
      <c r="F15" s="749"/>
      <c r="G15" s="749"/>
      <c r="H15" s="749"/>
      <c r="I15" s="749"/>
      <c r="J15" s="749"/>
      <c r="K15" s="749"/>
      <c r="L15" s="749"/>
      <c r="M15" s="749"/>
      <c r="N15" s="750"/>
      <c r="O15" s="253"/>
      <c r="P15" s="253"/>
    </row>
    <row r="16" spans="1:16" x14ac:dyDescent="0.3">
      <c r="A16" s="741"/>
      <c r="B16" s="742"/>
      <c r="C16" s="748"/>
      <c r="D16" s="749"/>
      <c r="E16" s="749"/>
      <c r="F16" s="749"/>
      <c r="G16" s="749"/>
      <c r="H16" s="749"/>
      <c r="I16" s="749"/>
      <c r="J16" s="749"/>
      <c r="K16" s="749"/>
      <c r="L16" s="749"/>
      <c r="M16" s="749"/>
      <c r="N16" s="750"/>
      <c r="O16" s="253"/>
      <c r="P16" s="253"/>
    </row>
    <row r="17" spans="1:17" x14ac:dyDescent="0.3">
      <c r="A17" s="741"/>
      <c r="B17" s="742"/>
      <c r="C17" s="748"/>
      <c r="D17" s="749"/>
      <c r="E17" s="749"/>
      <c r="F17" s="749"/>
      <c r="G17" s="749"/>
      <c r="H17" s="749"/>
      <c r="I17" s="749"/>
      <c r="J17" s="749"/>
      <c r="K17" s="749"/>
      <c r="L17" s="749"/>
      <c r="M17" s="749"/>
      <c r="N17" s="750"/>
      <c r="O17" s="253"/>
      <c r="P17" s="253"/>
    </row>
    <row r="18" spans="1:17" x14ac:dyDescent="0.3">
      <c r="A18" s="741"/>
      <c r="B18" s="742"/>
      <c r="C18" s="748"/>
      <c r="D18" s="749"/>
      <c r="E18" s="749"/>
      <c r="F18" s="749"/>
      <c r="G18" s="749"/>
      <c r="H18" s="749"/>
      <c r="I18" s="749"/>
      <c r="J18" s="749"/>
      <c r="K18" s="749"/>
      <c r="L18" s="749"/>
      <c r="M18" s="749"/>
      <c r="N18" s="750"/>
      <c r="O18" s="253"/>
      <c r="P18" s="253"/>
    </row>
    <row r="19" spans="1:17" x14ac:dyDescent="0.3">
      <c r="A19" s="741"/>
      <c r="B19" s="742"/>
      <c r="C19" s="748"/>
      <c r="D19" s="749"/>
      <c r="E19" s="749"/>
      <c r="F19" s="749"/>
      <c r="G19" s="749"/>
      <c r="H19" s="749"/>
      <c r="I19" s="749"/>
      <c r="J19" s="749"/>
      <c r="K19" s="749"/>
      <c r="L19" s="749"/>
      <c r="M19" s="749"/>
      <c r="N19" s="750"/>
      <c r="O19" s="253"/>
      <c r="P19" s="253"/>
    </row>
    <row r="20" spans="1:17" ht="14.25" customHeight="1" x14ac:dyDescent="0.3">
      <c r="A20" s="741"/>
      <c r="B20" s="742"/>
      <c r="C20" s="748"/>
      <c r="D20" s="749"/>
      <c r="E20" s="749"/>
      <c r="F20" s="749"/>
      <c r="G20" s="749"/>
      <c r="H20" s="749"/>
      <c r="I20" s="749"/>
      <c r="J20" s="749"/>
      <c r="K20" s="749"/>
      <c r="L20" s="749"/>
      <c r="M20" s="749"/>
      <c r="N20" s="750"/>
      <c r="O20" s="253"/>
      <c r="P20" s="253"/>
    </row>
    <row r="21" spans="1:17" ht="15" hidden="1" customHeight="1" x14ac:dyDescent="0.25">
      <c r="A21" s="743"/>
      <c r="B21" s="744"/>
      <c r="C21" s="751"/>
      <c r="D21" s="752"/>
      <c r="E21" s="752"/>
      <c r="F21" s="752"/>
      <c r="G21" s="752"/>
      <c r="H21" s="752"/>
      <c r="I21" s="752"/>
      <c r="J21" s="752"/>
      <c r="K21" s="752"/>
      <c r="L21" s="752"/>
      <c r="M21" s="752"/>
      <c r="N21" s="753"/>
      <c r="O21" s="253"/>
      <c r="P21" s="253"/>
    </row>
    <row r="22" spans="1:17" ht="85.5" customHeight="1" x14ac:dyDescent="0.3">
      <c r="A22" s="734" t="s">
        <v>376</v>
      </c>
      <c r="B22" s="754"/>
      <c r="C22" s="755" t="s">
        <v>377</v>
      </c>
      <c r="D22" s="756"/>
      <c r="E22" s="756"/>
      <c r="F22" s="756"/>
      <c r="G22" s="756"/>
      <c r="H22" s="756"/>
      <c r="I22" s="756"/>
      <c r="J22" s="756"/>
      <c r="K22" s="756"/>
      <c r="L22" s="756"/>
      <c r="M22" s="756"/>
      <c r="N22" s="757"/>
      <c r="O22" s="253"/>
      <c r="P22" s="253"/>
    </row>
    <row r="23" spans="1:17" ht="38.25" customHeight="1" x14ac:dyDescent="0.3">
      <c r="A23" s="734" t="s">
        <v>378</v>
      </c>
      <c r="B23" s="754"/>
      <c r="C23" s="755" t="s">
        <v>379</v>
      </c>
      <c r="D23" s="756"/>
      <c r="E23" s="756"/>
      <c r="F23" s="756"/>
      <c r="G23" s="756"/>
      <c r="H23" s="756"/>
      <c r="I23" s="756"/>
      <c r="J23" s="756"/>
      <c r="K23" s="756"/>
      <c r="L23" s="756"/>
      <c r="M23" s="756"/>
      <c r="N23" s="757"/>
      <c r="O23" s="253"/>
      <c r="P23" s="253"/>
    </row>
    <row r="24" spans="1:17" ht="160.5" customHeight="1" x14ac:dyDescent="0.25">
      <c r="A24" s="734" t="s">
        <v>321</v>
      </c>
      <c r="B24" s="735"/>
      <c r="C24" s="258" t="s">
        <v>329</v>
      </c>
      <c r="D24" s="736" t="s">
        <v>380</v>
      </c>
      <c r="E24" s="737"/>
      <c r="F24" s="258" t="s">
        <v>381</v>
      </c>
      <c r="G24" s="736" t="s">
        <v>382</v>
      </c>
      <c r="H24" s="737"/>
      <c r="I24" s="258" t="s">
        <v>381</v>
      </c>
      <c r="J24" s="736" t="s">
        <v>383</v>
      </c>
      <c r="K24" s="736"/>
      <c r="L24" s="258" t="s">
        <v>381</v>
      </c>
      <c r="M24" s="736" t="s">
        <v>384</v>
      </c>
      <c r="N24" s="737"/>
      <c r="O24" s="253"/>
      <c r="P24" s="738"/>
      <c r="Q24" s="738"/>
    </row>
    <row r="25" spans="1:17" ht="15" x14ac:dyDescent="0.25">
      <c r="A25" s="731" t="s">
        <v>289</v>
      </c>
      <c r="B25" s="732"/>
      <c r="C25" s="732"/>
      <c r="D25" s="732"/>
      <c r="E25" s="732"/>
      <c r="F25" s="732"/>
      <c r="G25" s="732"/>
      <c r="H25" s="732"/>
      <c r="I25" s="732"/>
      <c r="J25" s="732"/>
      <c r="K25" s="732"/>
      <c r="L25" s="732"/>
      <c r="M25" s="732"/>
      <c r="N25" s="733"/>
      <c r="O25" s="253"/>
      <c r="P25" s="253"/>
    </row>
    <row r="26" spans="1:17" ht="41.25" customHeight="1" x14ac:dyDescent="0.25">
      <c r="A26" s="259">
        <v>1</v>
      </c>
      <c r="B26" s="727" t="s">
        <v>385</v>
      </c>
      <c r="C26" s="727"/>
      <c r="D26" s="727"/>
      <c r="E26" s="727"/>
      <c r="F26" s="727"/>
      <c r="G26" s="727"/>
      <c r="H26" s="259">
        <v>5</v>
      </c>
      <c r="I26" s="727" t="s">
        <v>386</v>
      </c>
      <c r="J26" s="727"/>
      <c r="K26" s="727"/>
      <c r="L26" s="727"/>
      <c r="M26" s="727"/>
      <c r="N26" s="727"/>
      <c r="O26" s="253"/>
      <c r="P26" s="253"/>
    </row>
    <row r="27" spans="1:17" ht="41.25" customHeight="1" x14ac:dyDescent="0.25">
      <c r="A27" s="259">
        <v>2</v>
      </c>
      <c r="B27" s="727" t="s">
        <v>387</v>
      </c>
      <c r="C27" s="727"/>
      <c r="D27" s="727"/>
      <c r="E27" s="727"/>
      <c r="F27" s="727"/>
      <c r="G27" s="727"/>
      <c r="H27" s="259">
        <v>6</v>
      </c>
      <c r="I27" s="727" t="s">
        <v>388</v>
      </c>
      <c r="J27" s="727"/>
      <c r="K27" s="727"/>
      <c r="L27" s="727"/>
      <c r="M27" s="727"/>
      <c r="N27" s="727"/>
      <c r="O27" s="253"/>
      <c r="P27" s="253"/>
    </row>
    <row r="28" spans="1:17" ht="41.25" customHeight="1" x14ac:dyDescent="0.25">
      <c r="A28" s="259">
        <v>3</v>
      </c>
      <c r="B28" s="727" t="s">
        <v>389</v>
      </c>
      <c r="C28" s="727"/>
      <c r="D28" s="727"/>
      <c r="E28" s="727"/>
      <c r="F28" s="727"/>
      <c r="G28" s="727"/>
      <c r="H28" s="259">
        <v>7</v>
      </c>
      <c r="I28" s="727"/>
      <c r="J28" s="727"/>
      <c r="K28" s="727"/>
      <c r="L28" s="727"/>
      <c r="M28" s="727"/>
      <c r="N28" s="727"/>
      <c r="O28" s="253"/>
      <c r="P28" s="253"/>
    </row>
    <row r="29" spans="1:17" ht="41.25" customHeight="1" x14ac:dyDescent="0.25">
      <c r="A29" s="259">
        <v>4</v>
      </c>
      <c r="B29" s="727" t="s">
        <v>390</v>
      </c>
      <c r="C29" s="727"/>
      <c r="D29" s="727"/>
      <c r="E29" s="727"/>
      <c r="F29" s="727"/>
      <c r="G29" s="727"/>
      <c r="H29" s="259" t="s">
        <v>391</v>
      </c>
      <c r="I29" s="728"/>
      <c r="J29" s="729"/>
      <c r="K29" s="729"/>
      <c r="L29" s="729"/>
      <c r="M29" s="729"/>
      <c r="N29" s="730"/>
      <c r="O29" s="253"/>
      <c r="P29" s="253"/>
    </row>
    <row r="30" spans="1:17" ht="15" x14ac:dyDescent="0.25">
      <c r="A30" s="260"/>
      <c r="B30" s="261"/>
      <c r="C30" s="261"/>
      <c r="D30" s="261"/>
      <c r="E30" s="261"/>
      <c r="F30" s="261"/>
      <c r="G30" s="261"/>
      <c r="H30" s="261"/>
      <c r="I30" s="261"/>
      <c r="J30" s="261"/>
      <c r="K30" s="261"/>
      <c r="L30" s="261"/>
      <c r="M30" s="261"/>
      <c r="N30" s="262"/>
      <c r="O30" s="253"/>
      <c r="P30" s="253"/>
    </row>
    <row r="31" spans="1:17" ht="15" x14ac:dyDescent="0.25">
      <c r="A31" s="704" t="s">
        <v>392</v>
      </c>
      <c r="B31" s="705"/>
      <c r="C31" s="705"/>
      <c r="D31" s="705"/>
      <c r="E31" s="705"/>
      <c r="F31" s="705"/>
      <c r="G31" s="705"/>
      <c r="H31" s="705"/>
      <c r="I31" s="705"/>
      <c r="J31" s="705"/>
      <c r="K31" s="705"/>
      <c r="L31" s="705"/>
      <c r="M31" s="705"/>
      <c r="N31" s="706"/>
      <c r="O31" s="253"/>
      <c r="P31" s="253"/>
    </row>
    <row r="32" spans="1:17" x14ac:dyDescent="0.3">
      <c r="A32" s="712" t="s">
        <v>393</v>
      </c>
      <c r="B32" s="713"/>
      <c r="C32" s="713"/>
      <c r="D32" s="713"/>
      <c r="E32" s="713"/>
      <c r="F32" s="713"/>
      <c r="G32" s="713"/>
      <c r="H32" s="714"/>
      <c r="I32" s="715" t="s">
        <v>394</v>
      </c>
      <c r="J32" s="716"/>
      <c r="K32" s="707" t="s">
        <v>395</v>
      </c>
      <c r="L32" s="707"/>
      <c r="M32" s="707" t="s">
        <v>290</v>
      </c>
      <c r="N32" s="707"/>
      <c r="O32" s="253"/>
      <c r="P32" s="263"/>
      <c r="Q32" s="264"/>
    </row>
    <row r="33" spans="1:17" x14ac:dyDescent="0.3">
      <c r="A33" s="265" t="s">
        <v>396</v>
      </c>
      <c r="B33" s="266"/>
      <c r="C33" s="266"/>
      <c r="D33" s="266"/>
      <c r="E33" s="266"/>
      <c r="F33" s="266"/>
      <c r="G33" s="253"/>
      <c r="H33" s="266"/>
      <c r="I33" s="721">
        <v>124</v>
      </c>
      <c r="J33" s="722"/>
      <c r="K33" s="721">
        <v>150</v>
      </c>
      <c r="L33" s="722"/>
      <c r="M33" s="721">
        <f>K33-I33</f>
        <v>26</v>
      </c>
      <c r="N33" s="722"/>
      <c r="O33" s="253"/>
      <c r="P33" s="263"/>
      <c r="Q33" s="264"/>
    </row>
    <row r="34" spans="1:17" x14ac:dyDescent="0.3">
      <c r="A34" s="267"/>
      <c r="B34" s="268"/>
      <c r="C34" s="268"/>
      <c r="D34" s="268"/>
      <c r="E34" s="268"/>
      <c r="F34" s="268"/>
      <c r="G34" s="253"/>
      <c r="H34" s="268"/>
      <c r="I34" s="723"/>
      <c r="J34" s="724"/>
      <c r="K34" s="723"/>
      <c r="L34" s="724"/>
      <c r="M34" s="723">
        <f t="shared" ref="M34:M42" si="0">K34-I34</f>
        <v>0</v>
      </c>
      <c r="N34" s="724"/>
      <c r="O34" s="253"/>
      <c r="P34" s="263"/>
      <c r="Q34" s="264"/>
    </row>
    <row r="35" spans="1:17" x14ac:dyDescent="0.3">
      <c r="A35" s="265" t="s">
        <v>397</v>
      </c>
      <c r="B35" s="266"/>
      <c r="C35" s="266"/>
      <c r="D35" s="266"/>
      <c r="E35" s="266"/>
      <c r="F35" s="266"/>
      <c r="G35" s="269"/>
      <c r="H35" s="270"/>
      <c r="I35" s="721">
        <v>380</v>
      </c>
      <c r="J35" s="722"/>
      <c r="K35" s="721">
        <v>415</v>
      </c>
      <c r="L35" s="722"/>
      <c r="M35" s="721">
        <f t="shared" si="0"/>
        <v>35</v>
      </c>
      <c r="N35" s="722"/>
      <c r="O35" s="253"/>
      <c r="P35" s="263"/>
      <c r="Q35" s="264"/>
    </row>
    <row r="36" spans="1:17" x14ac:dyDescent="0.3">
      <c r="A36" s="267"/>
      <c r="B36" s="268"/>
      <c r="C36" s="268"/>
      <c r="D36" s="268"/>
      <c r="E36" s="268"/>
      <c r="F36" s="268"/>
      <c r="G36" s="271"/>
      <c r="H36" s="272"/>
      <c r="I36" s="723"/>
      <c r="J36" s="724"/>
      <c r="K36" s="723"/>
      <c r="L36" s="724"/>
      <c r="M36" s="723">
        <f t="shared" si="0"/>
        <v>0</v>
      </c>
      <c r="N36" s="724"/>
      <c r="O36" s="253"/>
      <c r="P36" s="263"/>
      <c r="Q36" s="264"/>
    </row>
    <row r="37" spans="1:17" x14ac:dyDescent="0.3">
      <c r="A37" s="273" t="s">
        <v>398</v>
      </c>
      <c r="B37" s="274"/>
      <c r="C37" s="274"/>
      <c r="D37" s="274"/>
      <c r="E37" s="274"/>
      <c r="F37" s="274"/>
      <c r="G37" s="269"/>
      <c r="H37" s="275"/>
      <c r="I37" s="721">
        <v>120</v>
      </c>
      <c r="J37" s="722"/>
      <c r="K37" s="721">
        <v>136</v>
      </c>
      <c r="L37" s="722"/>
      <c r="M37" s="721">
        <f t="shared" si="0"/>
        <v>16</v>
      </c>
      <c r="N37" s="722"/>
      <c r="O37" s="253"/>
      <c r="P37" s="263"/>
      <c r="Q37" s="276"/>
    </row>
    <row r="38" spans="1:17" x14ac:dyDescent="0.3">
      <c r="A38" s="267"/>
      <c r="B38" s="268"/>
      <c r="C38" s="268"/>
      <c r="D38" s="268"/>
      <c r="E38" s="268"/>
      <c r="F38" s="268"/>
      <c r="G38" s="271"/>
      <c r="H38" s="272"/>
      <c r="I38" s="723"/>
      <c r="J38" s="724"/>
      <c r="K38" s="723"/>
      <c r="L38" s="724"/>
      <c r="M38" s="723">
        <f t="shared" si="0"/>
        <v>0</v>
      </c>
      <c r="N38" s="724"/>
      <c r="O38" s="253"/>
      <c r="P38" s="263"/>
      <c r="Q38" s="276"/>
    </row>
    <row r="39" spans="1:17" x14ac:dyDescent="0.3">
      <c r="A39" s="273" t="s">
        <v>399</v>
      </c>
      <c r="B39" s="274"/>
      <c r="C39" s="274"/>
      <c r="D39" s="274"/>
      <c r="E39" s="274"/>
      <c r="F39" s="274"/>
      <c r="G39" s="269"/>
      <c r="H39" s="275"/>
      <c r="I39" s="721">
        <v>10</v>
      </c>
      <c r="J39" s="722"/>
      <c r="K39" s="721">
        <v>59</v>
      </c>
      <c r="L39" s="722"/>
      <c r="M39" s="721">
        <f t="shared" si="0"/>
        <v>49</v>
      </c>
      <c r="N39" s="722"/>
      <c r="O39" s="253"/>
      <c r="P39" s="263"/>
      <c r="Q39" s="276"/>
    </row>
    <row r="40" spans="1:17" x14ac:dyDescent="0.3">
      <c r="A40" s="277"/>
      <c r="B40" s="278"/>
      <c r="C40" s="278"/>
      <c r="D40" s="278"/>
      <c r="E40" s="278"/>
      <c r="F40" s="278"/>
      <c r="G40" s="279"/>
      <c r="H40" s="280"/>
      <c r="I40" s="723"/>
      <c r="J40" s="724"/>
      <c r="K40" s="723"/>
      <c r="L40" s="724"/>
      <c r="M40" s="723">
        <f t="shared" si="0"/>
        <v>0</v>
      </c>
      <c r="N40" s="724"/>
      <c r="O40" s="253"/>
      <c r="P40" s="263"/>
      <c r="Q40" s="281"/>
    </row>
    <row r="41" spans="1:17" x14ac:dyDescent="0.3">
      <c r="A41" s="265"/>
      <c r="B41" s="266"/>
      <c r="C41" s="266"/>
      <c r="D41" s="266"/>
      <c r="E41" s="266"/>
      <c r="F41" s="266"/>
      <c r="G41" s="269"/>
      <c r="H41" s="266"/>
      <c r="I41" s="721"/>
      <c r="J41" s="722"/>
      <c r="K41" s="721"/>
      <c r="L41" s="722"/>
      <c r="M41" s="721">
        <f t="shared" si="0"/>
        <v>0</v>
      </c>
      <c r="N41" s="722"/>
      <c r="O41" s="253"/>
      <c r="P41" s="263"/>
      <c r="Q41" s="276"/>
    </row>
    <row r="42" spans="1:17" x14ac:dyDescent="0.3">
      <c r="A42" s="277"/>
      <c r="B42" s="278"/>
      <c r="C42" s="278"/>
      <c r="D42" s="278"/>
      <c r="E42" s="278"/>
      <c r="F42" s="278"/>
      <c r="G42" s="279"/>
      <c r="H42" s="278"/>
      <c r="I42" s="723"/>
      <c r="J42" s="724"/>
      <c r="K42" s="723"/>
      <c r="L42" s="724"/>
      <c r="M42" s="723">
        <f t="shared" si="0"/>
        <v>0</v>
      </c>
      <c r="N42" s="724"/>
      <c r="O42" s="253"/>
      <c r="P42" s="263"/>
      <c r="Q42" s="253"/>
    </row>
    <row r="43" spans="1:17" ht="24" customHeight="1" x14ac:dyDescent="0.25">
      <c r="A43" s="725"/>
      <c r="B43" s="725"/>
      <c r="C43" s="725"/>
      <c r="D43" s="725"/>
      <c r="E43" s="725"/>
      <c r="F43" s="725"/>
      <c r="G43" s="725"/>
      <c r="H43" s="725"/>
      <c r="I43" s="726"/>
      <c r="J43" s="726"/>
      <c r="K43" s="726"/>
      <c r="L43" s="726"/>
      <c r="M43" s="726"/>
      <c r="N43" s="726"/>
      <c r="O43" s="253"/>
      <c r="P43" s="253"/>
      <c r="Q43" s="253"/>
    </row>
    <row r="44" spans="1:17" ht="15" x14ac:dyDescent="0.25">
      <c r="A44" s="712" t="s">
        <v>400</v>
      </c>
      <c r="B44" s="713"/>
      <c r="C44" s="713"/>
      <c r="D44" s="713"/>
      <c r="E44" s="713"/>
      <c r="F44" s="713"/>
      <c r="G44" s="713"/>
      <c r="H44" s="714"/>
      <c r="I44" s="715" t="s">
        <v>394</v>
      </c>
      <c r="J44" s="716"/>
      <c r="K44" s="707" t="s">
        <v>395</v>
      </c>
      <c r="L44" s="707"/>
      <c r="M44" s="707" t="s">
        <v>290</v>
      </c>
      <c r="N44" s="707"/>
      <c r="O44" s="253"/>
      <c r="P44" s="253"/>
      <c r="Q44" s="253"/>
    </row>
    <row r="45" spans="1:17" ht="15" x14ac:dyDescent="0.25">
      <c r="A45" s="708" t="s">
        <v>401</v>
      </c>
      <c r="B45" s="708"/>
      <c r="C45" s="708"/>
      <c r="D45" s="708"/>
      <c r="E45" s="708"/>
      <c r="F45" s="708"/>
      <c r="G45" s="708"/>
      <c r="H45" s="708"/>
      <c r="I45" s="711">
        <v>1</v>
      </c>
      <c r="J45" s="710"/>
      <c r="K45" s="711">
        <v>1</v>
      </c>
      <c r="L45" s="710"/>
      <c r="M45" s="711">
        <f>K45-I45</f>
        <v>0</v>
      </c>
      <c r="N45" s="710"/>
      <c r="O45" s="253"/>
      <c r="P45" s="263"/>
      <c r="Q45" s="253"/>
    </row>
    <row r="46" spans="1:17" ht="15" x14ac:dyDescent="0.25">
      <c r="A46" s="708"/>
      <c r="B46" s="708"/>
      <c r="C46" s="708"/>
      <c r="D46" s="708"/>
      <c r="E46" s="708"/>
      <c r="F46" s="708"/>
      <c r="G46" s="708"/>
      <c r="H46" s="708"/>
      <c r="I46" s="720"/>
      <c r="J46" s="710"/>
      <c r="K46" s="720"/>
      <c r="L46" s="710"/>
      <c r="M46" s="711"/>
      <c r="N46" s="710"/>
      <c r="O46" s="253"/>
      <c r="P46" s="282"/>
      <c r="Q46" s="253"/>
    </row>
    <row r="47" spans="1:17" ht="15" x14ac:dyDescent="0.25">
      <c r="A47" s="708"/>
      <c r="B47" s="708"/>
      <c r="C47" s="708"/>
      <c r="D47" s="708"/>
      <c r="E47" s="708"/>
      <c r="F47" s="708"/>
      <c r="G47" s="708"/>
      <c r="H47" s="708"/>
      <c r="I47" s="710"/>
      <c r="J47" s="710"/>
      <c r="K47" s="710"/>
      <c r="L47" s="710"/>
      <c r="M47" s="710"/>
      <c r="N47" s="710"/>
      <c r="O47" s="253"/>
      <c r="P47" s="253"/>
      <c r="Q47" s="253"/>
    </row>
    <row r="48" spans="1:17" ht="15" x14ac:dyDescent="0.25">
      <c r="A48" s="712" t="s">
        <v>402</v>
      </c>
      <c r="B48" s="713"/>
      <c r="C48" s="713"/>
      <c r="D48" s="713"/>
      <c r="E48" s="713"/>
      <c r="F48" s="713"/>
      <c r="G48" s="713"/>
      <c r="H48" s="714"/>
      <c r="I48" s="715" t="s">
        <v>394</v>
      </c>
      <c r="J48" s="716"/>
      <c r="K48" s="707" t="s">
        <v>395</v>
      </c>
      <c r="L48" s="707"/>
      <c r="M48" s="707" t="s">
        <v>290</v>
      </c>
      <c r="N48" s="707"/>
      <c r="O48" s="253"/>
      <c r="P48" s="253"/>
      <c r="Q48" s="271"/>
    </row>
    <row r="49" spans="1:17" ht="15" x14ac:dyDescent="0.25">
      <c r="A49" s="708" t="s">
        <v>403</v>
      </c>
      <c r="B49" s="708"/>
      <c r="C49" s="708"/>
      <c r="D49" s="708"/>
      <c r="E49" s="708"/>
      <c r="F49" s="708"/>
      <c r="G49" s="708"/>
      <c r="H49" s="708"/>
      <c r="I49" s="718">
        <v>11666</v>
      </c>
      <c r="J49" s="710"/>
      <c r="K49" s="719">
        <v>17479.939999999999</v>
      </c>
      <c r="L49" s="719"/>
      <c r="M49" s="718">
        <f>K49-I49</f>
        <v>5813.9399999999987</v>
      </c>
      <c r="N49" s="710"/>
      <c r="O49" s="253" t="s">
        <v>448</v>
      </c>
      <c r="P49" s="283"/>
      <c r="Q49" s="253"/>
    </row>
    <row r="50" spans="1:17" ht="15" x14ac:dyDescent="0.25">
      <c r="A50" s="708" t="s">
        <v>404</v>
      </c>
      <c r="B50" s="708"/>
      <c r="C50" s="708"/>
      <c r="D50" s="708"/>
      <c r="E50" s="708"/>
      <c r="F50" s="708"/>
      <c r="G50" s="708"/>
      <c r="H50" s="708"/>
      <c r="I50" s="718">
        <v>2334</v>
      </c>
      <c r="J50" s="710"/>
      <c r="K50" s="719">
        <v>3363.63</v>
      </c>
      <c r="L50" s="719"/>
      <c r="M50" s="718">
        <f>K50-I50</f>
        <v>1029.6300000000001</v>
      </c>
      <c r="N50" s="710"/>
      <c r="O50" s="254" t="s">
        <v>448</v>
      </c>
    </row>
    <row r="51" spans="1:17" ht="15" x14ac:dyDescent="0.25">
      <c r="A51" s="708"/>
      <c r="B51" s="708"/>
      <c r="C51" s="708"/>
      <c r="D51" s="708"/>
      <c r="E51" s="708"/>
      <c r="F51" s="708"/>
      <c r="G51" s="708"/>
      <c r="H51" s="708"/>
      <c r="I51" s="710"/>
      <c r="J51" s="710"/>
      <c r="K51" s="710"/>
      <c r="L51" s="710"/>
      <c r="M51" s="710"/>
      <c r="N51" s="710"/>
    </row>
    <row r="52" spans="1:17" x14ac:dyDescent="0.3">
      <c r="A52" s="712" t="s">
        <v>405</v>
      </c>
      <c r="B52" s="713"/>
      <c r="C52" s="713"/>
      <c r="D52" s="713"/>
      <c r="E52" s="713"/>
      <c r="F52" s="713"/>
      <c r="G52" s="713"/>
      <c r="H52" s="714"/>
      <c r="I52" s="715" t="s">
        <v>394</v>
      </c>
      <c r="J52" s="716"/>
      <c r="K52" s="707" t="s">
        <v>395</v>
      </c>
      <c r="L52" s="707"/>
      <c r="M52" s="707" t="s">
        <v>290</v>
      </c>
      <c r="N52" s="707"/>
    </row>
    <row r="53" spans="1:17" x14ac:dyDescent="0.3">
      <c r="A53" s="708" t="s">
        <v>406</v>
      </c>
      <c r="B53" s="708"/>
      <c r="C53" s="708"/>
      <c r="D53" s="708"/>
      <c r="E53" s="708"/>
      <c r="F53" s="708"/>
      <c r="G53" s="708"/>
      <c r="H53" s="708"/>
      <c r="I53" s="711">
        <v>0.1</v>
      </c>
      <c r="J53" s="710"/>
      <c r="K53" s="717">
        <v>0.14280000000000001</v>
      </c>
      <c r="L53" s="710"/>
      <c r="M53" s="711">
        <f>K53-I53</f>
        <v>4.2800000000000005E-2</v>
      </c>
      <c r="N53" s="710"/>
    </row>
    <row r="54" spans="1:17" ht="15" x14ac:dyDescent="0.25">
      <c r="A54" s="708" t="s">
        <v>407</v>
      </c>
      <c r="B54" s="708"/>
      <c r="C54" s="708"/>
      <c r="D54" s="708"/>
      <c r="E54" s="708"/>
      <c r="F54" s="708"/>
      <c r="G54" s="708"/>
      <c r="H54" s="708"/>
      <c r="I54" s="709">
        <v>20</v>
      </c>
      <c r="J54" s="709"/>
      <c r="K54" s="709">
        <v>59</v>
      </c>
      <c r="L54" s="709"/>
      <c r="M54" s="710">
        <f>K54-I54</f>
        <v>39</v>
      </c>
      <c r="N54" s="710"/>
    </row>
    <row r="55" spans="1:17" ht="15" x14ac:dyDescent="0.25">
      <c r="A55" s="708"/>
      <c r="B55" s="708"/>
      <c r="C55" s="708"/>
      <c r="D55" s="708"/>
      <c r="E55" s="708"/>
      <c r="F55" s="708"/>
      <c r="G55" s="708"/>
      <c r="H55" s="708"/>
      <c r="I55" s="711"/>
      <c r="J55" s="710"/>
      <c r="K55" s="710"/>
      <c r="L55" s="710"/>
      <c r="M55" s="710"/>
      <c r="N55" s="710"/>
    </row>
    <row r="56" spans="1:17" ht="15" x14ac:dyDescent="0.25">
      <c r="A56" s="703"/>
      <c r="B56" s="703"/>
      <c r="C56" s="703"/>
      <c r="D56" s="703"/>
      <c r="E56" s="703"/>
      <c r="F56" s="703"/>
      <c r="G56" s="703"/>
      <c r="H56" s="703"/>
      <c r="I56" s="703"/>
      <c r="J56" s="703"/>
      <c r="K56" s="703"/>
      <c r="L56" s="703"/>
      <c r="M56" s="703"/>
      <c r="N56" s="703"/>
    </row>
    <row r="57" spans="1:17" ht="15" x14ac:dyDescent="0.25">
      <c r="A57" s="704" t="s">
        <v>291</v>
      </c>
      <c r="B57" s="705"/>
      <c r="C57" s="705"/>
      <c r="D57" s="705"/>
      <c r="E57" s="705"/>
      <c r="F57" s="705"/>
      <c r="G57" s="705"/>
      <c r="H57" s="705"/>
      <c r="I57" s="705"/>
      <c r="J57" s="705"/>
      <c r="K57" s="705"/>
      <c r="L57" s="705"/>
      <c r="M57" s="705"/>
      <c r="N57" s="706"/>
    </row>
    <row r="58" spans="1:17" ht="42.75" x14ac:dyDescent="0.25">
      <c r="A58" s="707" t="s">
        <v>292</v>
      </c>
      <c r="B58" s="707"/>
      <c r="C58" s="284" t="s">
        <v>293</v>
      </c>
      <c r="D58" s="284" t="s">
        <v>294</v>
      </c>
      <c r="E58" s="284" t="s">
        <v>295</v>
      </c>
      <c r="F58" s="284" t="s">
        <v>296</v>
      </c>
      <c r="G58" s="284" t="s">
        <v>297</v>
      </c>
      <c r="H58" s="284" t="s">
        <v>298</v>
      </c>
      <c r="I58" s="284" t="s">
        <v>299</v>
      </c>
      <c r="J58" s="284" t="s">
        <v>300</v>
      </c>
      <c r="K58" s="284" t="s">
        <v>301</v>
      </c>
      <c r="L58" s="284" t="s">
        <v>302</v>
      </c>
      <c r="M58" s="284" t="s">
        <v>303</v>
      </c>
      <c r="N58" s="284" t="s">
        <v>304</v>
      </c>
    </row>
    <row r="59" spans="1:17" x14ac:dyDescent="0.3">
      <c r="A59" s="699">
        <v>1</v>
      </c>
      <c r="B59" s="700"/>
      <c r="C59" s="62"/>
      <c r="D59" s="62" t="s">
        <v>287</v>
      </c>
      <c r="E59" s="62"/>
      <c r="F59" s="62"/>
      <c r="G59" s="62"/>
      <c r="H59" s="62"/>
      <c r="I59" s="62"/>
      <c r="J59" s="62"/>
      <c r="K59" s="62"/>
      <c r="L59" s="62"/>
      <c r="M59" s="62"/>
      <c r="N59" s="62"/>
    </row>
    <row r="60" spans="1:17" ht="15" thickBot="1" x14ac:dyDescent="0.35">
      <c r="A60" s="701"/>
      <c r="B60" s="702"/>
      <c r="C60" s="63"/>
      <c r="D60" s="63"/>
      <c r="E60" s="63"/>
      <c r="F60" s="63"/>
      <c r="G60" s="63"/>
      <c r="H60" s="63"/>
      <c r="I60" s="63"/>
      <c r="J60" s="63"/>
      <c r="K60" s="63"/>
      <c r="L60" s="63"/>
      <c r="M60" s="63"/>
      <c r="N60" s="63"/>
    </row>
    <row r="61" spans="1:17" x14ac:dyDescent="0.3">
      <c r="A61" s="699">
        <v>2</v>
      </c>
      <c r="B61" s="700"/>
      <c r="C61" s="62" t="s">
        <v>287</v>
      </c>
      <c r="D61" s="62"/>
      <c r="E61" s="62"/>
      <c r="F61" s="62"/>
      <c r="G61" s="62"/>
      <c r="H61" s="62"/>
      <c r="I61" s="62"/>
      <c r="J61" s="62"/>
      <c r="K61" s="62"/>
      <c r="L61" s="62"/>
      <c r="M61" s="62"/>
      <c r="N61" s="62"/>
    </row>
    <row r="62" spans="1:17" ht="15" thickBot="1" x14ac:dyDescent="0.35">
      <c r="A62" s="701"/>
      <c r="B62" s="702"/>
      <c r="C62" s="63"/>
      <c r="D62" s="63"/>
      <c r="E62" s="63"/>
      <c r="F62" s="63"/>
      <c r="G62" s="63"/>
      <c r="H62" s="63"/>
      <c r="I62" s="63"/>
      <c r="J62" s="63"/>
      <c r="K62" s="63"/>
      <c r="L62" s="63"/>
      <c r="M62" s="63"/>
      <c r="N62" s="63"/>
    </row>
    <row r="63" spans="1:17" x14ac:dyDescent="0.3">
      <c r="A63" s="699">
        <v>3</v>
      </c>
      <c r="B63" s="700"/>
      <c r="C63" s="62"/>
      <c r="D63" s="62"/>
      <c r="E63" s="62" t="s">
        <v>287</v>
      </c>
      <c r="F63" s="62"/>
      <c r="G63" s="62"/>
      <c r="H63" s="62"/>
      <c r="I63" s="62"/>
      <c r="J63" s="62"/>
      <c r="K63" s="62"/>
      <c r="L63" s="62"/>
      <c r="M63" s="62"/>
      <c r="N63" s="62"/>
    </row>
    <row r="64" spans="1:17" ht="15" thickBot="1" x14ac:dyDescent="0.35">
      <c r="A64" s="701"/>
      <c r="B64" s="702"/>
      <c r="C64" s="63"/>
      <c r="D64" s="63"/>
      <c r="E64" s="63"/>
      <c r="F64" s="63"/>
      <c r="G64" s="63"/>
      <c r="H64" s="63"/>
      <c r="I64" s="63"/>
      <c r="J64" s="63"/>
      <c r="K64" s="63"/>
      <c r="L64" s="63"/>
      <c r="M64" s="63"/>
      <c r="N64" s="63"/>
    </row>
    <row r="65" spans="1:17" x14ac:dyDescent="0.3">
      <c r="A65" s="699">
        <v>4</v>
      </c>
      <c r="B65" s="700"/>
      <c r="C65" s="62"/>
      <c r="D65" s="62"/>
      <c r="E65" s="62"/>
      <c r="F65" s="62"/>
      <c r="G65" s="62"/>
      <c r="H65" s="62"/>
      <c r="I65" s="62" t="s">
        <v>287</v>
      </c>
      <c r="J65" s="62"/>
      <c r="K65" s="62"/>
      <c r="L65" s="62"/>
      <c r="M65" s="62"/>
      <c r="N65" s="62"/>
    </row>
    <row r="66" spans="1:17" ht="15" thickBot="1" x14ac:dyDescent="0.35">
      <c r="A66" s="701"/>
      <c r="B66" s="702"/>
      <c r="C66" s="63"/>
      <c r="D66" s="63"/>
      <c r="E66" s="63"/>
      <c r="F66" s="63"/>
      <c r="G66" s="63"/>
      <c r="H66" s="63"/>
      <c r="I66" s="63"/>
      <c r="J66" s="63"/>
      <c r="K66" s="63"/>
      <c r="L66" s="63"/>
      <c r="M66" s="63"/>
      <c r="N66" s="63"/>
    </row>
    <row r="67" spans="1:17" x14ac:dyDescent="0.3">
      <c r="A67" s="699">
        <v>5</v>
      </c>
      <c r="B67" s="700"/>
      <c r="C67" s="62"/>
      <c r="D67" s="62"/>
      <c r="E67" s="62"/>
      <c r="F67" s="62"/>
      <c r="G67" s="62"/>
      <c r="H67" s="62"/>
      <c r="I67" s="62"/>
      <c r="J67" s="62"/>
      <c r="K67" s="62"/>
      <c r="L67" s="62"/>
      <c r="M67" s="62"/>
      <c r="N67" s="62" t="s">
        <v>287</v>
      </c>
    </row>
    <row r="68" spans="1:17" ht="15" thickBot="1" x14ac:dyDescent="0.35">
      <c r="A68" s="701"/>
      <c r="B68" s="702"/>
      <c r="C68" s="63"/>
      <c r="D68" s="63"/>
      <c r="E68" s="63"/>
      <c r="F68" s="63"/>
      <c r="G68" s="63"/>
      <c r="H68" s="63"/>
      <c r="I68" s="63"/>
      <c r="J68" s="63"/>
      <c r="K68" s="63"/>
      <c r="L68" s="63"/>
      <c r="M68" s="63"/>
      <c r="N68" s="63"/>
    </row>
    <row r="69" spans="1:17" x14ac:dyDescent="0.3">
      <c r="A69" s="699">
        <v>6</v>
      </c>
      <c r="B69" s="700"/>
      <c r="C69" s="62"/>
      <c r="D69" s="62"/>
      <c r="E69" s="62"/>
      <c r="F69" s="62"/>
      <c r="G69" s="62"/>
      <c r="H69" s="62"/>
      <c r="I69" s="62"/>
      <c r="J69" s="62"/>
      <c r="K69" s="62"/>
      <c r="L69" s="62"/>
      <c r="M69" s="62"/>
      <c r="N69" s="62" t="s">
        <v>287</v>
      </c>
    </row>
    <row r="70" spans="1:17" ht="15" thickBot="1" x14ac:dyDescent="0.35">
      <c r="A70" s="701"/>
      <c r="B70" s="702"/>
      <c r="C70" s="63"/>
      <c r="D70" s="63"/>
      <c r="E70" s="63"/>
      <c r="F70" s="63"/>
      <c r="G70" s="63"/>
      <c r="H70" s="63"/>
      <c r="I70" s="63"/>
      <c r="J70" s="63"/>
      <c r="K70" s="63"/>
      <c r="L70" s="63"/>
      <c r="M70" s="63"/>
      <c r="N70" s="63"/>
    </row>
    <row r="71" spans="1:17" x14ac:dyDescent="0.3">
      <c r="A71" s="699">
        <v>7</v>
      </c>
      <c r="B71" s="700"/>
      <c r="C71" s="62"/>
      <c r="D71" s="62"/>
      <c r="E71" s="62"/>
      <c r="F71" s="62"/>
      <c r="G71" s="62"/>
      <c r="H71" s="62"/>
      <c r="I71" s="62"/>
      <c r="J71" s="62"/>
      <c r="K71" s="62"/>
      <c r="L71" s="62"/>
      <c r="M71" s="62"/>
      <c r="N71" s="62"/>
    </row>
    <row r="72" spans="1:17" ht="15" thickBot="1" x14ac:dyDescent="0.35">
      <c r="A72" s="701"/>
      <c r="B72" s="702"/>
      <c r="C72" s="63"/>
      <c r="D72" s="63"/>
      <c r="E72" s="63"/>
      <c r="F72" s="63"/>
      <c r="G72" s="63"/>
      <c r="H72" s="63"/>
      <c r="I72" s="63"/>
      <c r="J72" s="63"/>
      <c r="K72" s="63"/>
      <c r="L72" s="63"/>
      <c r="M72" s="63"/>
      <c r="N72" s="63"/>
    </row>
    <row r="73" spans="1:17" ht="15" x14ac:dyDescent="0.25">
      <c r="A73" s="285"/>
      <c r="B73" s="285"/>
      <c r="C73" s="285"/>
      <c r="D73" s="285"/>
      <c r="E73" s="285"/>
      <c r="F73" s="285"/>
      <c r="G73" s="285"/>
      <c r="H73" s="285"/>
      <c r="I73" s="285"/>
      <c r="J73" s="285"/>
      <c r="K73" s="285"/>
      <c r="L73" s="285"/>
      <c r="M73" s="285"/>
      <c r="N73" s="285"/>
    </row>
    <row r="74" spans="1:17" ht="15" x14ac:dyDescent="0.25">
      <c r="A74" s="285"/>
      <c r="B74" s="285"/>
      <c r="C74" s="285"/>
      <c r="D74" s="285"/>
      <c r="E74" s="285"/>
      <c r="F74" s="285"/>
      <c r="G74" s="285"/>
      <c r="H74" s="285"/>
      <c r="I74" s="285"/>
      <c r="J74" s="285"/>
      <c r="K74" s="285"/>
      <c r="L74" s="285"/>
      <c r="M74" s="285"/>
      <c r="N74" s="285"/>
    </row>
    <row r="75" spans="1:17" ht="15" x14ac:dyDescent="0.25">
      <c r="A75" s="671" t="s">
        <v>305</v>
      </c>
      <c r="B75" s="671"/>
      <c r="C75" s="671"/>
      <c r="D75" s="671"/>
      <c r="E75" s="671"/>
      <c r="F75" s="671"/>
      <c r="G75" s="671"/>
      <c r="H75" s="671" t="s">
        <v>305</v>
      </c>
      <c r="I75" s="671"/>
      <c r="J75" s="671"/>
      <c r="K75" s="671"/>
      <c r="L75" s="671"/>
      <c r="M75" s="671"/>
      <c r="N75" s="671"/>
    </row>
    <row r="76" spans="1:17" ht="10.5" customHeight="1" x14ac:dyDescent="0.3">
      <c r="A76" s="672" t="s">
        <v>306</v>
      </c>
      <c r="B76" s="672"/>
      <c r="C76" s="684"/>
      <c r="D76" s="685"/>
      <c r="E76" s="685"/>
      <c r="F76" s="685"/>
      <c r="G76" s="686"/>
      <c r="H76" s="672" t="s">
        <v>307</v>
      </c>
      <c r="I76" s="672"/>
      <c r="J76" s="684"/>
      <c r="K76" s="685"/>
      <c r="L76" s="685"/>
      <c r="M76" s="685"/>
      <c r="N76" s="686"/>
    </row>
    <row r="77" spans="1:17" ht="10.5" customHeight="1" x14ac:dyDescent="0.3">
      <c r="A77" s="672"/>
      <c r="B77" s="672"/>
      <c r="C77" s="687"/>
      <c r="D77" s="688"/>
      <c r="E77" s="688"/>
      <c r="F77" s="688"/>
      <c r="G77" s="689"/>
      <c r="H77" s="672"/>
      <c r="I77" s="672"/>
      <c r="J77" s="687"/>
      <c r="K77" s="688"/>
      <c r="L77" s="688"/>
      <c r="M77" s="688"/>
      <c r="N77" s="689"/>
      <c r="O77" s="253"/>
      <c r="P77" s="253"/>
      <c r="Q77" s="253"/>
    </row>
    <row r="78" spans="1:17" ht="10.5" customHeight="1" x14ac:dyDescent="0.3">
      <c r="A78" s="672"/>
      <c r="B78" s="672"/>
      <c r="C78" s="690"/>
      <c r="D78" s="691"/>
      <c r="E78" s="691"/>
      <c r="F78" s="691"/>
      <c r="G78" s="692"/>
      <c r="H78" s="672"/>
      <c r="I78" s="672"/>
      <c r="J78" s="690"/>
      <c r="K78" s="691"/>
      <c r="L78" s="691"/>
      <c r="M78" s="691"/>
      <c r="N78" s="692"/>
      <c r="O78" s="253"/>
      <c r="P78" s="253"/>
      <c r="Q78" s="253"/>
    </row>
    <row r="79" spans="1:17" ht="10.5" customHeight="1" x14ac:dyDescent="0.3">
      <c r="A79" s="672" t="s">
        <v>308</v>
      </c>
      <c r="B79" s="672"/>
      <c r="C79" s="684"/>
      <c r="D79" s="685"/>
      <c r="E79" s="685"/>
      <c r="F79" s="685"/>
      <c r="G79" s="686"/>
      <c r="H79" s="672" t="s">
        <v>308</v>
      </c>
      <c r="I79" s="672"/>
      <c r="J79" s="684"/>
      <c r="K79" s="685"/>
      <c r="L79" s="685"/>
      <c r="M79" s="685"/>
      <c r="N79" s="686"/>
    </row>
    <row r="80" spans="1:17" ht="10.5" customHeight="1" x14ac:dyDescent="0.3">
      <c r="A80" s="672"/>
      <c r="B80" s="672"/>
      <c r="C80" s="687"/>
      <c r="D80" s="688"/>
      <c r="E80" s="688"/>
      <c r="F80" s="688"/>
      <c r="G80" s="689"/>
      <c r="H80" s="672"/>
      <c r="I80" s="672"/>
      <c r="J80" s="687"/>
      <c r="K80" s="688"/>
      <c r="L80" s="688"/>
      <c r="M80" s="688"/>
      <c r="N80" s="689"/>
      <c r="O80" s="253"/>
      <c r="P80" s="253"/>
      <c r="Q80" s="253"/>
    </row>
    <row r="81" spans="1:17" ht="10.5" customHeight="1" x14ac:dyDescent="0.3">
      <c r="A81" s="672"/>
      <c r="B81" s="672"/>
      <c r="C81" s="690"/>
      <c r="D81" s="691"/>
      <c r="E81" s="691"/>
      <c r="F81" s="691"/>
      <c r="G81" s="692"/>
      <c r="H81" s="672"/>
      <c r="I81" s="672"/>
      <c r="J81" s="690"/>
      <c r="K81" s="691"/>
      <c r="L81" s="691"/>
      <c r="M81" s="691"/>
      <c r="N81" s="692"/>
      <c r="O81" s="253"/>
      <c r="P81" s="253"/>
      <c r="Q81" s="253"/>
    </row>
    <row r="82" spans="1:17" ht="15" x14ac:dyDescent="0.25">
      <c r="A82" s="671" t="s">
        <v>309</v>
      </c>
      <c r="B82" s="671"/>
      <c r="C82" s="671"/>
      <c r="D82" s="671"/>
      <c r="E82" s="671"/>
      <c r="F82" s="671"/>
      <c r="G82" s="671"/>
      <c r="H82" s="671" t="s">
        <v>309</v>
      </c>
      <c r="I82" s="671"/>
      <c r="J82" s="671"/>
      <c r="K82" s="671"/>
      <c r="L82" s="671"/>
      <c r="M82" s="671"/>
      <c r="N82" s="671"/>
      <c r="O82" s="253"/>
      <c r="P82" s="253"/>
      <c r="Q82" s="253"/>
    </row>
    <row r="83" spans="1:17" ht="10.5" customHeight="1" x14ac:dyDescent="0.3">
      <c r="A83" s="672" t="s">
        <v>310</v>
      </c>
      <c r="B83" s="672"/>
      <c r="C83" s="684"/>
      <c r="D83" s="685"/>
      <c r="E83" s="685"/>
      <c r="F83" s="685"/>
      <c r="G83" s="686"/>
      <c r="H83" s="672" t="s">
        <v>311</v>
      </c>
      <c r="I83" s="672"/>
      <c r="J83" s="684"/>
      <c r="K83" s="685"/>
      <c r="L83" s="685"/>
      <c r="M83" s="685"/>
      <c r="N83" s="686"/>
    </row>
    <row r="84" spans="1:17" ht="10.5" customHeight="1" x14ac:dyDescent="0.3">
      <c r="A84" s="672"/>
      <c r="B84" s="672"/>
      <c r="C84" s="687"/>
      <c r="D84" s="688"/>
      <c r="E84" s="688"/>
      <c r="F84" s="688"/>
      <c r="G84" s="689"/>
      <c r="H84" s="672"/>
      <c r="I84" s="672"/>
      <c r="J84" s="687"/>
      <c r="K84" s="688"/>
      <c r="L84" s="688"/>
      <c r="M84" s="688"/>
      <c r="N84" s="689"/>
      <c r="O84" s="253"/>
      <c r="P84" s="253"/>
      <c r="Q84" s="253"/>
    </row>
    <row r="85" spans="1:17" ht="10.5" customHeight="1" x14ac:dyDescent="0.3">
      <c r="A85" s="672"/>
      <c r="B85" s="672"/>
      <c r="C85" s="690"/>
      <c r="D85" s="691"/>
      <c r="E85" s="691"/>
      <c r="F85" s="691"/>
      <c r="G85" s="692"/>
      <c r="H85" s="672"/>
      <c r="I85" s="672"/>
      <c r="J85" s="690"/>
      <c r="K85" s="691"/>
      <c r="L85" s="691"/>
      <c r="M85" s="691"/>
      <c r="N85" s="692"/>
      <c r="O85" s="253"/>
      <c r="P85" s="253"/>
      <c r="Q85" s="253"/>
    </row>
    <row r="86" spans="1:17" ht="10.5" customHeight="1" x14ac:dyDescent="0.3">
      <c r="A86" s="672" t="s">
        <v>312</v>
      </c>
      <c r="B86" s="672"/>
      <c r="C86" s="684"/>
      <c r="D86" s="685"/>
      <c r="E86" s="685"/>
      <c r="F86" s="685"/>
      <c r="G86" s="686"/>
      <c r="H86" s="672" t="s">
        <v>312</v>
      </c>
      <c r="I86" s="672"/>
      <c r="J86" s="684"/>
      <c r="K86" s="685"/>
      <c r="L86" s="685"/>
      <c r="M86" s="685"/>
      <c r="N86" s="686"/>
    </row>
    <row r="87" spans="1:17" ht="10.5" customHeight="1" x14ac:dyDescent="0.3">
      <c r="A87" s="672"/>
      <c r="B87" s="672"/>
      <c r="C87" s="687"/>
      <c r="D87" s="688"/>
      <c r="E87" s="688"/>
      <c r="F87" s="688"/>
      <c r="G87" s="689"/>
      <c r="H87" s="672"/>
      <c r="I87" s="672"/>
      <c r="J87" s="687"/>
      <c r="K87" s="688"/>
      <c r="L87" s="688"/>
      <c r="M87" s="688"/>
      <c r="N87" s="689"/>
      <c r="O87" s="253"/>
      <c r="P87" s="253"/>
      <c r="Q87" s="253"/>
    </row>
    <row r="88" spans="1:17" ht="10.5" customHeight="1" x14ac:dyDescent="0.3">
      <c r="A88" s="672"/>
      <c r="B88" s="672"/>
      <c r="C88" s="690"/>
      <c r="D88" s="691"/>
      <c r="E88" s="691"/>
      <c r="F88" s="691"/>
      <c r="G88" s="692"/>
      <c r="H88" s="672"/>
      <c r="I88" s="672"/>
      <c r="J88" s="690"/>
      <c r="K88" s="691"/>
      <c r="L88" s="691"/>
      <c r="M88" s="691"/>
      <c r="N88" s="692"/>
      <c r="O88" s="253"/>
      <c r="P88" s="253"/>
      <c r="Q88" s="253"/>
    </row>
    <row r="89" spans="1:17" ht="15" x14ac:dyDescent="0.25">
      <c r="A89" s="285"/>
      <c r="B89" s="285"/>
      <c r="C89" s="285"/>
      <c r="D89" s="285"/>
      <c r="E89" s="285"/>
      <c r="F89" s="285"/>
      <c r="G89" s="285"/>
      <c r="H89" s="285"/>
      <c r="I89" s="285"/>
      <c r="J89" s="285"/>
      <c r="K89" s="285"/>
      <c r="L89" s="285"/>
      <c r="M89" s="285"/>
      <c r="N89" s="285"/>
      <c r="O89" s="253"/>
      <c r="P89" s="253"/>
      <c r="Q89" s="253"/>
    </row>
    <row r="90" spans="1:17" ht="15" x14ac:dyDescent="0.25">
      <c r="A90" s="693" t="s">
        <v>313</v>
      </c>
      <c r="B90" s="694"/>
      <c r="C90" s="694"/>
      <c r="D90" s="694"/>
      <c r="E90" s="694"/>
      <c r="F90" s="694"/>
      <c r="G90" s="694"/>
      <c r="H90" s="694"/>
      <c r="I90" s="694"/>
      <c r="J90" s="694"/>
      <c r="K90" s="694"/>
      <c r="L90" s="694"/>
      <c r="M90" s="694"/>
      <c r="N90" s="695"/>
      <c r="O90" s="253"/>
      <c r="P90" s="253"/>
      <c r="Q90" s="253"/>
    </row>
    <row r="91" spans="1:17" ht="28.5" customHeight="1" x14ac:dyDescent="0.3">
      <c r="A91" s="286" t="s">
        <v>314</v>
      </c>
      <c r="B91" s="696" t="s">
        <v>315</v>
      </c>
      <c r="C91" s="696"/>
      <c r="D91" s="696"/>
      <c r="E91" s="696"/>
      <c r="F91" s="696"/>
      <c r="G91" s="696" t="s">
        <v>408</v>
      </c>
      <c r="H91" s="696"/>
      <c r="I91" s="697" t="s">
        <v>316</v>
      </c>
      <c r="J91" s="697"/>
      <c r="K91" s="697" t="s">
        <v>317</v>
      </c>
      <c r="L91" s="697"/>
      <c r="M91" s="698" t="s">
        <v>318</v>
      </c>
      <c r="N91" s="698"/>
      <c r="O91" s="253"/>
      <c r="P91" s="253"/>
      <c r="Q91" s="271"/>
    </row>
    <row r="92" spans="1:17" ht="15" x14ac:dyDescent="0.25">
      <c r="A92" s="287" t="s">
        <v>409</v>
      </c>
      <c r="B92" s="681" t="s">
        <v>410</v>
      </c>
      <c r="C92" s="681"/>
      <c r="D92" s="681"/>
      <c r="E92" s="681"/>
      <c r="F92" s="681"/>
      <c r="G92" s="683"/>
      <c r="H92" s="683"/>
      <c r="I92" s="683"/>
      <c r="J92" s="683"/>
      <c r="K92" s="683"/>
      <c r="L92" s="683"/>
      <c r="M92" s="683"/>
      <c r="N92" s="683"/>
      <c r="O92" s="253"/>
      <c r="P92" s="263"/>
      <c r="Q92" s="271"/>
    </row>
    <row r="93" spans="1:17" ht="15" x14ac:dyDescent="0.25">
      <c r="A93" s="287" t="s">
        <v>411</v>
      </c>
      <c r="B93" s="681" t="s">
        <v>412</v>
      </c>
      <c r="C93" s="681"/>
      <c r="D93" s="681"/>
      <c r="E93" s="681"/>
      <c r="F93" s="681"/>
      <c r="G93" s="678">
        <v>75</v>
      </c>
      <c r="H93" s="678"/>
      <c r="I93" s="682"/>
      <c r="J93" s="682"/>
      <c r="K93" s="679">
        <v>150</v>
      </c>
      <c r="L93" s="679"/>
      <c r="M93" s="680"/>
      <c r="N93" s="680"/>
      <c r="O93" s="253"/>
      <c r="P93" s="263"/>
      <c r="Q93" s="271"/>
    </row>
    <row r="94" spans="1:17" ht="15" x14ac:dyDescent="0.25">
      <c r="A94" s="287" t="s">
        <v>411</v>
      </c>
      <c r="B94" s="681" t="s">
        <v>413</v>
      </c>
      <c r="C94" s="681"/>
      <c r="D94" s="681"/>
      <c r="E94" s="681"/>
      <c r="F94" s="681"/>
      <c r="G94" s="678">
        <v>25</v>
      </c>
      <c r="H94" s="678"/>
      <c r="I94" s="682"/>
      <c r="J94" s="682"/>
      <c r="K94" s="679">
        <v>60</v>
      </c>
      <c r="L94" s="679"/>
      <c r="M94" s="680"/>
      <c r="N94" s="680"/>
      <c r="O94" s="253"/>
      <c r="P94" s="263"/>
      <c r="Q94" s="271"/>
    </row>
    <row r="95" spans="1:17" ht="15" x14ac:dyDescent="0.25">
      <c r="A95" s="287"/>
      <c r="B95" s="677"/>
      <c r="C95" s="677"/>
      <c r="D95" s="677"/>
      <c r="E95" s="677"/>
      <c r="F95" s="677"/>
      <c r="G95" s="678"/>
      <c r="H95" s="678"/>
      <c r="I95" s="679"/>
      <c r="J95" s="679"/>
      <c r="K95" s="679"/>
      <c r="L95" s="679"/>
      <c r="M95" s="680"/>
      <c r="N95" s="680"/>
      <c r="O95" s="253"/>
      <c r="P95" s="263"/>
      <c r="Q95" s="271"/>
    </row>
    <row r="96" spans="1:17" ht="15" x14ac:dyDescent="0.25">
      <c r="A96" s="287"/>
      <c r="B96" s="677"/>
      <c r="C96" s="677"/>
      <c r="D96" s="677"/>
      <c r="E96" s="677"/>
      <c r="F96" s="677"/>
      <c r="G96" s="678"/>
      <c r="H96" s="678"/>
      <c r="I96" s="679"/>
      <c r="J96" s="679"/>
      <c r="K96" s="679"/>
      <c r="L96" s="679"/>
      <c r="M96" s="680"/>
      <c r="N96" s="680"/>
      <c r="O96" s="253"/>
      <c r="P96" s="263"/>
      <c r="Q96" s="271"/>
    </row>
    <row r="97" spans="1:17" ht="15" x14ac:dyDescent="0.25">
      <c r="A97" s="287"/>
      <c r="B97" s="677"/>
      <c r="C97" s="677"/>
      <c r="D97" s="677"/>
      <c r="E97" s="677"/>
      <c r="F97" s="677"/>
      <c r="G97" s="678"/>
      <c r="H97" s="678"/>
      <c r="I97" s="679"/>
      <c r="J97" s="679"/>
      <c r="K97" s="679"/>
      <c r="L97" s="679"/>
      <c r="M97" s="680"/>
      <c r="N97" s="680"/>
      <c r="O97" s="253"/>
      <c r="P97" s="263"/>
      <c r="Q97" s="271"/>
    </row>
    <row r="98" spans="1:17" ht="15" x14ac:dyDescent="0.25">
      <c r="A98" s="287"/>
      <c r="B98" s="677"/>
      <c r="C98" s="677"/>
      <c r="D98" s="677"/>
      <c r="E98" s="677"/>
      <c r="F98" s="677"/>
      <c r="G98" s="678"/>
      <c r="H98" s="678"/>
      <c r="I98" s="679"/>
      <c r="J98" s="679"/>
      <c r="K98" s="679"/>
      <c r="L98" s="679"/>
      <c r="M98" s="680"/>
      <c r="N98" s="680"/>
      <c r="O98" s="253"/>
      <c r="P98" s="253"/>
      <c r="Q98" s="253"/>
    </row>
    <row r="99" spans="1:17" ht="15" x14ac:dyDescent="0.25">
      <c r="A99" s="287"/>
      <c r="B99" s="677"/>
      <c r="C99" s="677"/>
      <c r="D99" s="677"/>
      <c r="E99" s="677"/>
      <c r="F99" s="677"/>
      <c r="G99" s="678"/>
      <c r="H99" s="678"/>
      <c r="I99" s="679"/>
      <c r="J99" s="679"/>
      <c r="K99" s="679"/>
      <c r="L99" s="679"/>
      <c r="M99" s="680"/>
      <c r="N99" s="680"/>
      <c r="O99" s="253"/>
      <c r="P99" s="253"/>
      <c r="Q99" s="253"/>
    </row>
    <row r="100" spans="1:17" ht="15" x14ac:dyDescent="0.25">
      <c r="A100" s="288">
        <v>1</v>
      </c>
      <c r="B100" s="669" t="s">
        <v>319</v>
      </c>
      <c r="C100" s="669"/>
      <c r="D100" s="669"/>
      <c r="E100" s="669"/>
      <c r="F100" s="669"/>
      <c r="G100" s="669"/>
      <c r="H100" s="669"/>
      <c r="I100" s="669"/>
      <c r="J100" s="669"/>
      <c r="K100" s="669"/>
      <c r="L100" s="670"/>
      <c r="M100" s="661"/>
      <c r="N100" s="661"/>
      <c r="O100" s="253"/>
      <c r="P100" s="253"/>
      <c r="Q100" s="253"/>
    </row>
    <row r="101" spans="1:17" ht="15" x14ac:dyDescent="0.25">
      <c r="A101" s="285"/>
      <c r="B101" s="285"/>
      <c r="C101" s="285"/>
      <c r="D101" s="285"/>
      <c r="E101" s="285"/>
      <c r="F101" s="285"/>
      <c r="G101" s="285"/>
      <c r="H101" s="285"/>
      <c r="I101" s="285"/>
      <c r="J101" s="285"/>
      <c r="K101" s="285"/>
      <c r="L101" s="285"/>
      <c r="M101" s="285"/>
      <c r="N101" s="285"/>
      <c r="O101" s="253"/>
      <c r="P101" s="253"/>
      <c r="Q101" s="253"/>
    </row>
    <row r="102" spans="1:17" ht="15" x14ac:dyDescent="0.25">
      <c r="A102" s="671" t="s">
        <v>320</v>
      </c>
      <c r="B102" s="671"/>
      <c r="C102" s="671"/>
      <c r="D102" s="671"/>
      <c r="E102" s="671"/>
      <c r="F102" s="671"/>
      <c r="G102" s="671"/>
      <c r="H102" s="671"/>
      <c r="I102" s="671"/>
      <c r="J102" s="671"/>
      <c r="K102" s="671"/>
      <c r="L102" s="671"/>
      <c r="M102" s="671"/>
      <c r="N102" s="671"/>
      <c r="O102" s="253"/>
      <c r="P102" s="253"/>
      <c r="Q102" s="253"/>
    </row>
    <row r="103" spans="1:17" ht="15" x14ac:dyDescent="0.25">
      <c r="A103" s="672" t="s">
        <v>321</v>
      </c>
      <c r="B103" s="672"/>
      <c r="C103" s="672"/>
      <c r="D103" s="672"/>
      <c r="E103" s="673" t="s">
        <v>119</v>
      </c>
      <c r="F103" s="674"/>
      <c r="G103" s="674"/>
      <c r="H103" s="674"/>
      <c r="I103" s="674"/>
      <c r="J103" s="674"/>
      <c r="K103" s="674"/>
      <c r="L103" s="674"/>
      <c r="M103" s="675" t="s">
        <v>322</v>
      </c>
      <c r="N103" s="676"/>
      <c r="O103" s="253"/>
      <c r="P103" s="253"/>
      <c r="Q103" s="253"/>
    </row>
    <row r="104" spans="1:17" ht="15" x14ac:dyDescent="0.25">
      <c r="A104" s="664"/>
      <c r="B104" s="665"/>
      <c r="C104" s="665"/>
      <c r="D104" s="666"/>
      <c r="E104" s="664"/>
      <c r="F104" s="665"/>
      <c r="G104" s="665"/>
      <c r="H104" s="665"/>
      <c r="I104" s="665"/>
      <c r="J104" s="665"/>
      <c r="K104" s="665"/>
      <c r="L104" s="665"/>
      <c r="M104" s="667"/>
      <c r="N104" s="668"/>
      <c r="O104" s="253"/>
      <c r="P104" s="253"/>
      <c r="Q104" s="253"/>
    </row>
    <row r="105" spans="1:17" ht="15" x14ac:dyDescent="0.25">
      <c r="A105" s="664"/>
      <c r="B105" s="665"/>
      <c r="C105" s="665"/>
      <c r="D105" s="666"/>
      <c r="E105" s="664"/>
      <c r="F105" s="665"/>
      <c r="G105" s="665"/>
      <c r="H105" s="665"/>
      <c r="I105" s="665"/>
      <c r="J105" s="665"/>
      <c r="K105" s="665"/>
      <c r="L105" s="665"/>
      <c r="M105" s="667"/>
      <c r="N105" s="668"/>
      <c r="O105" s="253"/>
      <c r="P105" s="253"/>
      <c r="Q105" s="253"/>
    </row>
    <row r="106" spans="1:17" ht="15" x14ac:dyDescent="0.25">
      <c r="A106" s="661" t="s">
        <v>414</v>
      </c>
      <c r="B106" s="661"/>
      <c r="C106" s="661"/>
      <c r="D106" s="661"/>
      <c r="E106" s="661"/>
      <c r="F106" s="661"/>
      <c r="G106" s="661"/>
      <c r="H106" s="661"/>
      <c r="I106" s="661"/>
      <c r="J106" s="661"/>
      <c r="K106" s="661"/>
      <c r="L106" s="661"/>
      <c r="M106" s="662">
        <v>3421.78</v>
      </c>
      <c r="N106" s="663"/>
    </row>
    <row r="108" spans="1:17" ht="15" x14ac:dyDescent="0.25">
      <c r="A108" s="289" t="s">
        <v>444</v>
      </c>
      <c r="B108" s="289"/>
      <c r="C108" s="289"/>
      <c r="D108" s="289"/>
      <c r="E108" s="289"/>
      <c r="F108" s="289"/>
      <c r="G108" s="289"/>
      <c r="H108" s="289"/>
      <c r="I108" s="289"/>
      <c r="J108" s="289"/>
      <c r="K108" s="289"/>
      <c r="L108" s="289"/>
      <c r="M108" s="289"/>
      <c r="N108" s="289"/>
    </row>
    <row r="109" spans="1:17" x14ac:dyDescent="0.3">
      <c r="A109" s="289" t="s">
        <v>445</v>
      </c>
      <c r="B109" s="289"/>
      <c r="C109" s="289"/>
      <c r="D109" s="289"/>
      <c r="E109" s="289"/>
      <c r="F109" s="289"/>
      <c r="G109" s="289"/>
      <c r="H109" s="289"/>
      <c r="I109" s="289"/>
      <c r="J109" s="289"/>
      <c r="K109" s="289"/>
      <c r="L109" s="289"/>
      <c r="M109" s="289"/>
      <c r="N109" s="289"/>
    </row>
    <row r="110" spans="1:17" ht="15" x14ac:dyDescent="0.25">
      <c r="A110" s="289" t="s">
        <v>446</v>
      </c>
      <c r="B110" s="290"/>
      <c r="C110" s="290"/>
      <c r="D110" s="290"/>
      <c r="E110" s="290"/>
      <c r="F110" s="290"/>
      <c r="G110" s="290"/>
      <c r="H110" s="290"/>
      <c r="I110" s="290"/>
      <c r="J110" s="290"/>
      <c r="K110" s="290"/>
      <c r="L110" s="290"/>
      <c r="M110" s="290"/>
      <c r="N110" s="290"/>
    </row>
    <row r="111" spans="1:17" x14ac:dyDescent="0.3">
      <c r="A111" s="289" t="s">
        <v>447</v>
      </c>
      <c r="B111" s="290"/>
      <c r="C111" s="290"/>
      <c r="D111" s="290"/>
      <c r="E111" s="290"/>
      <c r="F111" s="290"/>
      <c r="G111" s="290"/>
      <c r="H111" s="290"/>
      <c r="I111" s="290"/>
      <c r="J111" s="290"/>
      <c r="K111" s="290"/>
      <c r="L111" s="290"/>
      <c r="M111" s="290"/>
      <c r="N111" s="290"/>
    </row>
    <row r="112" spans="1:17" ht="15" x14ac:dyDescent="0.25">
      <c r="A112" s="289"/>
      <c r="B112" s="290"/>
      <c r="C112" s="290"/>
      <c r="D112" s="290"/>
      <c r="E112" s="290"/>
      <c r="F112" s="290"/>
      <c r="G112" s="290"/>
      <c r="H112" s="290"/>
      <c r="I112" s="290"/>
      <c r="J112" s="290"/>
      <c r="K112" s="290"/>
      <c r="L112" s="290"/>
      <c r="M112" s="290"/>
      <c r="N112" s="290"/>
    </row>
    <row r="65459" spans="183:187" x14ac:dyDescent="0.3">
      <c r="GA65459" s="255" t="s">
        <v>323</v>
      </c>
      <c r="GB65459" s="255" t="s">
        <v>324</v>
      </c>
      <c r="GC65459" s="255" t="s">
        <v>325</v>
      </c>
      <c r="GD65459" s="255" t="s">
        <v>326</v>
      </c>
      <c r="GE65459" s="255" t="s">
        <v>327</v>
      </c>
    </row>
    <row r="65460" spans="183:187" x14ac:dyDescent="0.3">
      <c r="GA65460" s="255" t="s">
        <v>415</v>
      </c>
      <c r="GB65460" s="255">
        <v>0</v>
      </c>
      <c r="GC65460" s="255" t="s">
        <v>416</v>
      </c>
      <c r="GD65460" s="255" t="e">
        <v>#REF!</v>
      </c>
      <c r="GE65460" s="255" t="e">
        <v>#REF!</v>
      </c>
    </row>
  </sheetData>
  <mergeCells count="210">
    <mergeCell ref="A1:N1"/>
    <mergeCell ref="A3:D3"/>
    <mergeCell ref="E3:N3"/>
    <mergeCell ref="A4:D5"/>
    <mergeCell ref="E4:H5"/>
    <mergeCell ref="I4:N5"/>
    <mergeCell ref="A10:D11"/>
    <mergeCell ref="E10:H11"/>
    <mergeCell ref="I10:N10"/>
    <mergeCell ref="I11:J11"/>
    <mergeCell ref="K11:L11"/>
    <mergeCell ref="M11:N11"/>
    <mergeCell ref="A6:B6"/>
    <mergeCell ref="C6:N6"/>
    <mergeCell ref="A7:D7"/>
    <mergeCell ref="E7:H7"/>
    <mergeCell ref="I7:N7"/>
    <mergeCell ref="A8:D9"/>
    <mergeCell ref="E8:H9"/>
    <mergeCell ref="I8:N9"/>
    <mergeCell ref="P24:Q24"/>
    <mergeCell ref="A14:B21"/>
    <mergeCell ref="C14:N21"/>
    <mergeCell ref="A22:B22"/>
    <mergeCell ref="C22:N22"/>
    <mergeCell ref="A23:B23"/>
    <mergeCell ref="C23:N23"/>
    <mergeCell ref="A12:D12"/>
    <mergeCell ref="E12:H12"/>
    <mergeCell ref="I12:J12"/>
    <mergeCell ref="K12:L12"/>
    <mergeCell ref="M12:N12"/>
    <mergeCell ref="A13:B13"/>
    <mergeCell ref="C13:N13"/>
    <mergeCell ref="A25:N25"/>
    <mergeCell ref="B26:G26"/>
    <mergeCell ref="I26:N26"/>
    <mergeCell ref="B27:G27"/>
    <mergeCell ref="I27:N27"/>
    <mergeCell ref="B28:G28"/>
    <mergeCell ref="I28:N28"/>
    <mergeCell ref="A24:B24"/>
    <mergeCell ref="D24:E24"/>
    <mergeCell ref="G24:H24"/>
    <mergeCell ref="J24:K24"/>
    <mergeCell ref="M24:N24"/>
    <mergeCell ref="I33:J34"/>
    <mergeCell ref="K33:L34"/>
    <mergeCell ref="M33:N34"/>
    <mergeCell ref="I35:J36"/>
    <mergeCell ref="K35:L36"/>
    <mergeCell ref="M35:N36"/>
    <mergeCell ref="B29:G29"/>
    <mergeCell ref="I29:N29"/>
    <mergeCell ref="A31:N31"/>
    <mergeCell ref="A32:H32"/>
    <mergeCell ref="I32:J32"/>
    <mergeCell ref="K32:L32"/>
    <mergeCell ref="M32:N32"/>
    <mergeCell ref="I41:J42"/>
    <mergeCell ref="K41:L42"/>
    <mergeCell ref="M41:N42"/>
    <mergeCell ref="A43:H43"/>
    <mergeCell ref="I43:J43"/>
    <mergeCell ref="K43:L43"/>
    <mergeCell ref="M43:N43"/>
    <mergeCell ref="I37:J38"/>
    <mergeCell ref="K37:L38"/>
    <mergeCell ref="M37:N38"/>
    <mergeCell ref="I39:J40"/>
    <mergeCell ref="K39:L40"/>
    <mergeCell ref="M39:N40"/>
    <mergeCell ref="A46:H46"/>
    <mergeCell ref="I46:J46"/>
    <mergeCell ref="K46:L46"/>
    <mergeCell ref="M46:N46"/>
    <mergeCell ref="A47:H47"/>
    <mergeCell ref="I47:J47"/>
    <mergeCell ref="K47:L47"/>
    <mergeCell ref="M47:N47"/>
    <mergeCell ref="A44:H44"/>
    <mergeCell ref="I44:J44"/>
    <mergeCell ref="K44:L44"/>
    <mergeCell ref="M44:N44"/>
    <mergeCell ref="A45:H45"/>
    <mergeCell ref="I45:J45"/>
    <mergeCell ref="K45:L45"/>
    <mergeCell ref="M45:N45"/>
    <mergeCell ref="A50:H50"/>
    <mergeCell ref="I50:J50"/>
    <mergeCell ref="K50:L50"/>
    <mergeCell ref="M50:N50"/>
    <mergeCell ref="A51:H51"/>
    <mergeCell ref="I51:J51"/>
    <mergeCell ref="K51:L51"/>
    <mergeCell ref="M51:N51"/>
    <mergeCell ref="A48:H48"/>
    <mergeCell ref="I48:J48"/>
    <mergeCell ref="K48:L48"/>
    <mergeCell ref="M48:N48"/>
    <mergeCell ref="A49:H49"/>
    <mergeCell ref="I49:J49"/>
    <mergeCell ref="K49:L49"/>
    <mergeCell ref="M49:N49"/>
    <mergeCell ref="A54:H54"/>
    <mergeCell ref="I54:J54"/>
    <mergeCell ref="K54:L54"/>
    <mergeCell ref="M54:N54"/>
    <mergeCell ref="A55:H55"/>
    <mergeCell ref="I55:J55"/>
    <mergeCell ref="K55:L55"/>
    <mergeCell ref="M55:N55"/>
    <mergeCell ref="A52:H52"/>
    <mergeCell ref="I52:J52"/>
    <mergeCell ref="K52:L52"/>
    <mergeCell ref="M52:N52"/>
    <mergeCell ref="A53:H53"/>
    <mergeCell ref="I53:J53"/>
    <mergeCell ref="K53:L53"/>
    <mergeCell ref="M53:N53"/>
    <mergeCell ref="A65:B66"/>
    <mergeCell ref="A67:B68"/>
    <mergeCell ref="A69:B70"/>
    <mergeCell ref="A71:B72"/>
    <mergeCell ref="A75:G75"/>
    <mergeCell ref="H75:N75"/>
    <mergeCell ref="A56:N56"/>
    <mergeCell ref="A57:N57"/>
    <mergeCell ref="A58:B58"/>
    <mergeCell ref="A59:B60"/>
    <mergeCell ref="A61:B62"/>
    <mergeCell ref="A63:B64"/>
    <mergeCell ref="A82:G82"/>
    <mergeCell ref="H82:N82"/>
    <mergeCell ref="A83:B85"/>
    <mergeCell ref="C83:G85"/>
    <mergeCell ref="H83:I85"/>
    <mergeCell ref="J83:N85"/>
    <mergeCell ref="A76:B78"/>
    <mergeCell ref="C76:G78"/>
    <mergeCell ref="H76:I78"/>
    <mergeCell ref="J76:N78"/>
    <mergeCell ref="A79:B81"/>
    <mergeCell ref="C79:G81"/>
    <mergeCell ref="H79:I81"/>
    <mergeCell ref="J79:N81"/>
    <mergeCell ref="A86:B88"/>
    <mergeCell ref="C86:G88"/>
    <mergeCell ref="H86:I88"/>
    <mergeCell ref="J86:N88"/>
    <mergeCell ref="A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A106:L106"/>
    <mergeCell ref="M106:N106"/>
    <mergeCell ref="A104:D104"/>
    <mergeCell ref="E104:L104"/>
    <mergeCell ref="M104:N104"/>
    <mergeCell ref="A105:D105"/>
    <mergeCell ref="E105:L105"/>
    <mergeCell ref="M105:N105"/>
    <mergeCell ref="B100:L100"/>
    <mergeCell ref="M100:N100"/>
    <mergeCell ref="A102:N102"/>
    <mergeCell ref="A103:D103"/>
    <mergeCell ref="E103:L103"/>
    <mergeCell ref="M103:N103"/>
  </mergeCells>
  <pageMargins left="0.7" right="0.7" top="0.75" bottom="0.75" header="0.3" footer="0.3"/>
  <pageSetup paperSize="9" scale="85" orientation="portrait" horizontalDpi="4294967295" verticalDpi="4294967295" r:id="rId1"/>
  <rowBreaks count="2" manualBreakCount="2">
    <brk id="30" max="16383" man="1"/>
    <brk id="89" max="16383" man="1"/>
  </rowBreaks>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65458"/>
  <sheetViews>
    <sheetView topLeftCell="A70" zoomScaleNormal="100" workbookViewId="0">
      <selection activeCell="O26" sqref="O26"/>
    </sheetView>
  </sheetViews>
  <sheetFormatPr defaultColWidth="9.109375" defaultRowHeight="14.4" x14ac:dyDescent="0.3"/>
  <cols>
    <col min="1" max="2" width="9.109375" style="254"/>
    <col min="3" max="7" width="6.5546875" style="254" customWidth="1"/>
    <col min="8" max="8" width="12" style="254" customWidth="1"/>
    <col min="9" max="14" width="6.5546875" style="254" customWidth="1"/>
    <col min="15" max="15" width="7.88671875" style="254" customWidth="1"/>
    <col min="16" max="17" width="9.109375" style="254" hidden="1" customWidth="1"/>
    <col min="18" max="16384" width="9.109375" style="254"/>
  </cols>
  <sheetData>
    <row r="1" spans="1:16" ht="17.399999999999999" x14ac:dyDescent="0.3">
      <c r="A1" s="771" t="s">
        <v>417</v>
      </c>
      <c r="B1" s="771"/>
      <c r="C1" s="771"/>
      <c r="D1" s="771"/>
      <c r="E1" s="771"/>
      <c r="F1" s="771"/>
      <c r="G1" s="771"/>
      <c r="H1" s="771"/>
      <c r="I1" s="771"/>
      <c r="J1" s="771"/>
      <c r="K1" s="771"/>
      <c r="L1" s="771"/>
      <c r="M1" s="771"/>
      <c r="N1" s="771"/>
      <c r="O1" s="253"/>
      <c r="P1" s="253"/>
    </row>
    <row r="2" spans="1:16" ht="15" x14ac:dyDescent="0.25">
      <c r="A2" s="255"/>
      <c r="B2" s="255"/>
      <c r="C2" s="255"/>
      <c r="D2" s="255"/>
      <c r="E2" s="255"/>
      <c r="F2" s="255"/>
      <c r="G2" s="255"/>
      <c r="H2" s="255"/>
      <c r="I2" s="255"/>
      <c r="J2" s="255"/>
      <c r="K2" s="255"/>
      <c r="L2" s="255"/>
      <c r="M2" s="255"/>
      <c r="N2" s="255"/>
      <c r="O2" s="253"/>
      <c r="P2" s="253"/>
    </row>
    <row r="3" spans="1:16" ht="15" x14ac:dyDescent="0.25">
      <c r="A3" s="772" t="s">
        <v>362</v>
      </c>
      <c r="B3" s="772"/>
      <c r="C3" s="772"/>
      <c r="D3" s="772"/>
      <c r="E3" s="773" t="s">
        <v>363</v>
      </c>
      <c r="F3" s="774"/>
      <c r="G3" s="774"/>
      <c r="H3" s="774"/>
      <c r="I3" s="774"/>
      <c r="J3" s="774"/>
      <c r="K3" s="774"/>
      <c r="L3" s="774"/>
      <c r="M3" s="774"/>
      <c r="N3" s="775"/>
      <c r="O3" s="256"/>
      <c r="P3" s="257"/>
    </row>
    <row r="4" spans="1:16" x14ac:dyDescent="0.3">
      <c r="A4" s="776" t="s">
        <v>418</v>
      </c>
      <c r="B4" s="776"/>
      <c r="C4" s="776"/>
      <c r="D4" s="776"/>
      <c r="E4" s="777" t="s">
        <v>419</v>
      </c>
      <c r="F4" s="778"/>
      <c r="G4" s="778"/>
      <c r="H4" s="779"/>
      <c r="I4" s="777" t="s">
        <v>420</v>
      </c>
      <c r="J4" s="778"/>
      <c r="K4" s="778"/>
      <c r="L4" s="779"/>
      <c r="M4" s="777"/>
      <c r="N4" s="779"/>
      <c r="O4" s="256"/>
      <c r="P4" s="257"/>
    </row>
    <row r="5" spans="1:16" x14ac:dyDescent="0.3">
      <c r="A5" s="776"/>
      <c r="B5" s="776"/>
      <c r="C5" s="776"/>
      <c r="D5" s="776"/>
      <c r="E5" s="780"/>
      <c r="F5" s="781"/>
      <c r="G5" s="781"/>
      <c r="H5" s="782"/>
      <c r="I5" s="780"/>
      <c r="J5" s="781"/>
      <c r="K5" s="781"/>
      <c r="L5" s="782"/>
      <c r="M5" s="780"/>
      <c r="N5" s="782"/>
      <c r="O5" s="256"/>
      <c r="P5" s="257"/>
    </row>
    <row r="6" spans="1:16" x14ac:dyDescent="0.3">
      <c r="A6" s="796" t="s">
        <v>367</v>
      </c>
      <c r="B6" s="797"/>
      <c r="C6" s="798" t="s">
        <v>421</v>
      </c>
      <c r="D6" s="799"/>
      <c r="E6" s="799"/>
      <c r="F6" s="799"/>
      <c r="G6" s="799"/>
      <c r="H6" s="799"/>
      <c r="I6" s="799"/>
      <c r="J6" s="799"/>
      <c r="K6" s="799"/>
      <c r="L6" s="799"/>
      <c r="M6" s="799"/>
      <c r="N6" s="800"/>
      <c r="O6" s="253"/>
      <c r="P6" s="253"/>
    </row>
    <row r="7" spans="1:16" s="256" customFormat="1" ht="37.5" customHeight="1" x14ac:dyDescent="0.3">
      <c r="A7" s="773" t="s">
        <v>422</v>
      </c>
      <c r="B7" s="774"/>
      <c r="C7" s="774"/>
      <c r="D7" s="775"/>
      <c r="E7" s="801"/>
      <c r="F7" s="802"/>
      <c r="G7" s="802"/>
      <c r="H7" s="803"/>
      <c r="I7" s="804" t="s">
        <v>423</v>
      </c>
      <c r="J7" s="805"/>
      <c r="K7" s="805"/>
      <c r="L7" s="805"/>
      <c r="M7" s="805"/>
      <c r="N7" s="806"/>
    </row>
    <row r="8" spans="1:16" s="256" customFormat="1" ht="12.75" customHeight="1" x14ac:dyDescent="0.3">
      <c r="A8" s="807" t="s">
        <v>424</v>
      </c>
      <c r="B8" s="808"/>
      <c r="C8" s="808"/>
      <c r="D8" s="809"/>
      <c r="E8" s="813"/>
      <c r="F8" s="776"/>
      <c r="G8" s="776"/>
      <c r="H8" s="776"/>
      <c r="I8" s="814" t="s">
        <v>425</v>
      </c>
      <c r="J8" s="815"/>
      <c r="K8" s="815"/>
      <c r="L8" s="816"/>
      <c r="M8" s="816"/>
      <c r="N8" s="817"/>
    </row>
    <row r="9" spans="1:16" s="256" customFormat="1" ht="21.75" customHeight="1" x14ac:dyDescent="0.3">
      <c r="A9" s="810"/>
      <c r="B9" s="811"/>
      <c r="C9" s="811"/>
      <c r="D9" s="812"/>
      <c r="E9" s="776"/>
      <c r="F9" s="776"/>
      <c r="G9" s="776"/>
      <c r="H9" s="776"/>
      <c r="I9" s="818"/>
      <c r="J9" s="819"/>
      <c r="K9" s="819"/>
      <c r="L9" s="819"/>
      <c r="M9" s="819"/>
      <c r="N9" s="820"/>
    </row>
    <row r="10" spans="1:16" s="256" customFormat="1" ht="21.75" customHeight="1" x14ac:dyDescent="0.3">
      <c r="A10" s="783" t="s">
        <v>284</v>
      </c>
      <c r="B10" s="784"/>
      <c r="C10" s="784"/>
      <c r="D10" s="785"/>
      <c r="E10" s="789" t="s">
        <v>419</v>
      </c>
      <c r="F10" s="789"/>
      <c r="G10" s="789"/>
      <c r="H10" s="790"/>
      <c r="I10" s="793" t="s">
        <v>285</v>
      </c>
      <c r="J10" s="793"/>
      <c r="K10" s="793"/>
      <c r="L10" s="793"/>
      <c r="M10" s="793"/>
      <c r="N10" s="793"/>
    </row>
    <row r="11" spans="1:16" s="256" customFormat="1" ht="27" customHeight="1" x14ac:dyDescent="0.3">
      <c r="A11" s="786"/>
      <c r="B11" s="787"/>
      <c r="C11" s="787"/>
      <c r="D11" s="788"/>
      <c r="E11" s="791"/>
      <c r="F11" s="791"/>
      <c r="G11" s="791"/>
      <c r="H11" s="792"/>
      <c r="I11" s="794">
        <v>2016</v>
      </c>
      <c r="J11" s="795"/>
      <c r="K11" s="793">
        <v>2017</v>
      </c>
      <c r="L11" s="793"/>
      <c r="M11" s="793">
        <v>2018</v>
      </c>
      <c r="N11" s="793"/>
    </row>
    <row r="12" spans="1:16" s="256" customFormat="1" ht="31.5" customHeight="1" x14ac:dyDescent="0.3">
      <c r="A12" s="758" t="s">
        <v>286</v>
      </c>
      <c r="B12" s="759"/>
      <c r="C12" s="759"/>
      <c r="D12" s="760"/>
      <c r="E12" s="761"/>
      <c r="F12" s="761"/>
      <c r="G12" s="761"/>
      <c r="H12" s="762"/>
      <c r="I12" s="763" t="s">
        <v>287</v>
      </c>
      <c r="J12" s="764"/>
      <c r="K12" s="765" t="s">
        <v>287</v>
      </c>
      <c r="L12" s="765"/>
      <c r="M12" s="765" t="s">
        <v>287</v>
      </c>
      <c r="N12" s="765"/>
    </row>
    <row r="13" spans="1:16" ht="38.25" customHeight="1" x14ac:dyDescent="0.3">
      <c r="A13" s="766" t="s">
        <v>373</v>
      </c>
      <c r="B13" s="767"/>
      <c r="C13" s="768" t="s">
        <v>426</v>
      </c>
      <c r="D13" s="769"/>
      <c r="E13" s="769"/>
      <c r="F13" s="769"/>
      <c r="G13" s="769"/>
      <c r="H13" s="769"/>
      <c r="I13" s="769"/>
      <c r="J13" s="769"/>
      <c r="K13" s="769"/>
      <c r="L13" s="769"/>
      <c r="M13" s="769"/>
      <c r="N13" s="770"/>
      <c r="O13" s="253"/>
      <c r="P13" s="253"/>
    </row>
    <row r="14" spans="1:16" ht="15" customHeight="1" x14ac:dyDescent="0.3">
      <c r="A14" s="739" t="s">
        <v>288</v>
      </c>
      <c r="B14" s="740"/>
      <c r="C14" s="745" t="s">
        <v>427</v>
      </c>
      <c r="D14" s="746"/>
      <c r="E14" s="746"/>
      <c r="F14" s="746"/>
      <c r="G14" s="746"/>
      <c r="H14" s="746"/>
      <c r="I14" s="746"/>
      <c r="J14" s="746"/>
      <c r="K14" s="746"/>
      <c r="L14" s="746"/>
      <c r="M14" s="746"/>
      <c r="N14" s="747"/>
      <c r="O14" s="253"/>
      <c r="P14" s="253"/>
    </row>
    <row r="15" spans="1:16" x14ac:dyDescent="0.3">
      <c r="A15" s="741"/>
      <c r="B15" s="742"/>
      <c r="C15" s="748"/>
      <c r="D15" s="749"/>
      <c r="E15" s="749"/>
      <c r="F15" s="749"/>
      <c r="G15" s="749"/>
      <c r="H15" s="749"/>
      <c r="I15" s="749"/>
      <c r="J15" s="749"/>
      <c r="K15" s="749"/>
      <c r="L15" s="749"/>
      <c r="M15" s="749"/>
      <c r="N15" s="750"/>
      <c r="O15" s="253"/>
      <c r="P15" s="253"/>
    </row>
    <row r="16" spans="1:16" x14ac:dyDescent="0.3">
      <c r="A16" s="741"/>
      <c r="B16" s="742"/>
      <c r="C16" s="748"/>
      <c r="D16" s="749"/>
      <c r="E16" s="749"/>
      <c r="F16" s="749"/>
      <c r="G16" s="749"/>
      <c r="H16" s="749"/>
      <c r="I16" s="749"/>
      <c r="J16" s="749"/>
      <c r="K16" s="749"/>
      <c r="L16" s="749"/>
      <c r="M16" s="749"/>
      <c r="N16" s="750"/>
      <c r="O16" s="253"/>
      <c r="P16" s="253"/>
    </row>
    <row r="17" spans="1:17" x14ac:dyDescent="0.3">
      <c r="A17" s="741"/>
      <c r="B17" s="742"/>
      <c r="C17" s="748"/>
      <c r="D17" s="749"/>
      <c r="E17" s="749"/>
      <c r="F17" s="749"/>
      <c r="G17" s="749"/>
      <c r="H17" s="749"/>
      <c r="I17" s="749"/>
      <c r="J17" s="749"/>
      <c r="K17" s="749"/>
      <c r="L17" s="749"/>
      <c r="M17" s="749"/>
      <c r="N17" s="750"/>
      <c r="O17" s="253"/>
      <c r="P17" s="253"/>
    </row>
    <row r="18" spans="1:17" x14ac:dyDescent="0.3">
      <c r="A18" s="741"/>
      <c r="B18" s="742"/>
      <c r="C18" s="748"/>
      <c r="D18" s="749"/>
      <c r="E18" s="749"/>
      <c r="F18" s="749"/>
      <c r="G18" s="749"/>
      <c r="H18" s="749"/>
      <c r="I18" s="749"/>
      <c r="J18" s="749"/>
      <c r="K18" s="749"/>
      <c r="L18" s="749"/>
      <c r="M18" s="749"/>
      <c r="N18" s="750"/>
      <c r="O18" s="253"/>
      <c r="P18" s="253"/>
    </row>
    <row r="19" spans="1:17" x14ac:dyDescent="0.3">
      <c r="A19" s="741"/>
      <c r="B19" s="742"/>
      <c r="C19" s="748"/>
      <c r="D19" s="749"/>
      <c r="E19" s="749"/>
      <c r="F19" s="749"/>
      <c r="G19" s="749"/>
      <c r="H19" s="749"/>
      <c r="I19" s="749"/>
      <c r="J19" s="749"/>
      <c r="K19" s="749"/>
      <c r="L19" s="749"/>
      <c r="M19" s="749"/>
      <c r="N19" s="750"/>
      <c r="O19" s="253"/>
      <c r="P19" s="253"/>
    </row>
    <row r="20" spans="1:17" ht="14.25" customHeight="1" x14ac:dyDescent="0.3">
      <c r="A20" s="741"/>
      <c r="B20" s="742"/>
      <c r="C20" s="748"/>
      <c r="D20" s="749"/>
      <c r="E20" s="749"/>
      <c r="F20" s="749"/>
      <c r="G20" s="749"/>
      <c r="H20" s="749"/>
      <c r="I20" s="749"/>
      <c r="J20" s="749"/>
      <c r="K20" s="749"/>
      <c r="L20" s="749"/>
      <c r="M20" s="749"/>
      <c r="N20" s="750"/>
      <c r="O20" s="253"/>
      <c r="P20" s="253"/>
    </row>
    <row r="21" spans="1:17" ht="15" hidden="1" customHeight="1" x14ac:dyDescent="0.25">
      <c r="A21" s="743"/>
      <c r="B21" s="744"/>
      <c r="C21" s="751"/>
      <c r="D21" s="752"/>
      <c r="E21" s="752"/>
      <c r="F21" s="752"/>
      <c r="G21" s="752"/>
      <c r="H21" s="752"/>
      <c r="I21" s="752"/>
      <c r="J21" s="752"/>
      <c r="K21" s="752"/>
      <c r="L21" s="752"/>
      <c r="M21" s="752"/>
      <c r="N21" s="753"/>
      <c r="O21" s="253"/>
      <c r="P21" s="253"/>
    </row>
    <row r="22" spans="1:17" ht="47.25" customHeight="1" x14ac:dyDescent="0.3">
      <c r="A22" s="734" t="s">
        <v>376</v>
      </c>
      <c r="B22" s="754"/>
      <c r="C22" s="755" t="s">
        <v>428</v>
      </c>
      <c r="D22" s="756"/>
      <c r="E22" s="756"/>
      <c r="F22" s="756"/>
      <c r="G22" s="756"/>
      <c r="H22" s="756"/>
      <c r="I22" s="756"/>
      <c r="J22" s="756"/>
      <c r="K22" s="756"/>
      <c r="L22" s="756"/>
      <c r="M22" s="756"/>
      <c r="N22" s="757"/>
      <c r="O22" s="253"/>
      <c r="P22" s="253"/>
    </row>
    <row r="23" spans="1:17" ht="38.25" customHeight="1" x14ac:dyDescent="0.3">
      <c r="A23" s="734" t="s">
        <v>378</v>
      </c>
      <c r="B23" s="754"/>
      <c r="C23" s="755" t="s">
        <v>429</v>
      </c>
      <c r="D23" s="756"/>
      <c r="E23" s="756"/>
      <c r="F23" s="756"/>
      <c r="G23" s="756"/>
      <c r="H23" s="756"/>
      <c r="I23" s="756"/>
      <c r="J23" s="756"/>
      <c r="K23" s="756"/>
      <c r="L23" s="756"/>
      <c r="M23" s="756"/>
      <c r="N23" s="757"/>
      <c r="O23" s="253"/>
      <c r="P23" s="253"/>
    </row>
    <row r="24" spans="1:17" ht="110.25" customHeight="1" x14ac:dyDescent="0.3">
      <c r="A24" s="734" t="s">
        <v>321</v>
      </c>
      <c r="B24" s="735"/>
      <c r="C24" s="258" t="s">
        <v>329</v>
      </c>
      <c r="D24" s="736" t="s">
        <v>380</v>
      </c>
      <c r="E24" s="737"/>
      <c r="F24" s="258" t="s">
        <v>381</v>
      </c>
      <c r="G24" s="736" t="s">
        <v>382</v>
      </c>
      <c r="H24" s="737"/>
      <c r="I24" s="258" t="s">
        <v>381</v>
      </c>
      <c r="J24" s="736" t="s">
        <v>383</v>
      </c>
      <c r="K24" s="736"/>
      <c r="L24" s="258" t="s">
        <v>381</v>
      </c>
      <c r="M24" s="736" t="s">
        <v>384</v>
      </c>
      <c r="N24" s="737"/>
      <c r="O24" s="253"/>
      <c r="P24" s="738"/>
      <c r="Q24" s="738"/>
    </row>
    <row r="25" spans="1:17" x14ac:dyDescent="0.3">
      <c r="A25" s="731" t="s">
        <v>289</v>
      </c>
      <c r="B25" s="732"/>
      <c r="C25" s="732"/>
      <c r="D25" s="732"/>
      <c r="E25" s="732"/>
      <c r="F25" s="732"/>
      <c r="G25" s="732"/>
      <c r="H25" s="732"/>
      <c r="I25" s="732"/>
      <c r="J25" s="732"/>
      <c r="K25" s="732"/>
      <c r="L25" s="732"/>
      <c r="M25" s="732"/>
      <c r="N25" s="733"/>
      <c r="O25" s="253"/>
      <c r="P25" s="253"/>
    </row>
    <row r="26" spans="1:17" ht="71.25" customHeight="1" x14ac:dyDescent="0.3">
      <c r="A26" s="259">
        <v>1</v>
      </c>
      <c r="B26" s="727" t="s">
        <v>430</v>
      </c>
      <c r="C26" s="727"/>
      <c r="D26" s="727"/>
      <c r="E26" s="727"/>
      <c r="F26" s="727"/>
      <c r="G26" s="727"/>
      <c r="H26" s="259">
        <v>5</v>
      </c>
      <c r="I26" s="727" t="s">
        <v>451</v>
      </c>
      <c r="J26" s="727"/>
      <c r="K26" s="727"/>
      <c r="L26" s="727"/>
      <c r="M26" s="727"/>
      <c r="N26" s="727"/>
      <c r="O26" s="253"/>
      <c r="P26" s="253"/>
    </row>
    <row r="27" spans="1:17" ht="41.25" customHeight="1" x14ac:dyDescent="0.3">
      <c r="A27" s="259">
        <v>2</v>
      </c>
      <c r="B27" s="727" t="s">
        <v>431</v>
      </c>
      <c r="C27" s="727"/>
      <c r="D27" s="727"/>
      <c r="E27" s="727"/>
      <c r="F27" s="727"/>
      <c r="G27" s="727"/>
      <c r="H27" s="259">
        <v>6</v>
      </c>
      <c r="I27" s="727" t="s">
        <v>432</v>
      </c>
      <c r="J27" s="727"/>
      <c r="K27" s="727"/>
      <c r="L27" s="727"/>
      <c r="M27" s="727"/>
      <c r="N27" s="727"/>
      <c r="O27" s="253"/>
      <c r="P27" s="253"/>
    </row>
    <row r="28" spans="1:17" ht="41.25" customHeight="1" x14ac:dyDescent="0.3">
      <c r="A28" s="259">
        <v>3</v>
      </c>
      <c r="B28" s="727" t="s">
        <v>433</v>
      </c>
      <c r="C28" s="727"/>
      <c r="D28" s="727"/>
      <c r="E28" s="727"/>
      <c r="F28" s="727"/>
      <c r="G28" s="727"/>
      <c r="H28" s="259">
        <v>7</v>
      </c>
      <c r="I28" s="727"/>
      <c r="J28" s="727"/>
      <c r="K28" s="727"/>
      <c r="L28" s="727"/>
      <c r="M28" s="727"/>
      <c r="N28" s="727"/>
      <c r="O28" s="253"/>
      <c r="P28" s="253"/>
    </row>
    <row r="29" spans="1:17" ht="41.25" customHeight="1" x14ac:dyDescent="0.3">
      <c r="A29" s="259">
        <v>4</v>
      </c>
      <c r="B29" s="727" t="s">
        <v>434</v>
      </c>
      <c r="C29" s="727"/>
      <c r="D29" s="727"/>
      <c r="E29" s="727"/>
      <c r="F29" s="727"/>
      <c r="G29" s="727"/>
      <c r="H29" s="259" t="s">
        <v>391</v>
      </c>
      <c r="I29" s="728"/>
      <c r="J29" s="729"/>
      <c r="K29" s="729"/>
      <c r="L29" s="729"/>
      <c r="M29" s="729"/>
      <c r="N29" s="730"/>
      <c r="O29" s="253"/>
      <c r="P29" s="253"/>
    </row>
    <row r="30" spans="1:17" x14ac:dyDescent="0.3">
      <c r="A30" s="260"/>
      <c r="B30" s="261"/>
      <c r="C30" s="261"/>
      <c r="D30" s="261"/>
      <c r="E30" s="261"/>
      <c r="F30" s="261"/>
      <c r="G30" s="261"/>
      <c r="H30" s="261"/>
      <c r="I30" s="261"/>
      <c r="J30" s="261"/>
      <c r="K30" s="261"/>
      <c r="L30" s="261"/>
      <c r="M30" s="261"/>
      <c r="N30" s="262"/>
      <c r="O30" s="253"/>
      <c r="P30" s="253"/>
    </row>
    <row r="31" spans="1:17" x14ac:dyDescent="0.3">
      <c r="A31" s="704" t="s">
        <v>392</v>
      </c>
      <c r="B31" s="705"/>
      <c r="C31" s="705"/>
      <c r="D31" s="705"/>
      <c r="E31" s="705"/>
      <c r="F31" s="705"/>
      <c r="G31" s="705"/>
      <c r="H31" s="705"/>
      <c r="I31" s="705"/>
      <c r="J31" s="705"/>
      <c r="K31" s="705"/>
      <c r="L31" s="705"/>
      <c r="M31" s="705"/>
      <c r="N31" s="706"/>
      <c r="O31" s="253"/>
      <c r="P31" s="253"/>
    </row>
    <row r="32" spans="1:17" x14ac:dyDescent="0.3">
      <c r="A32" s="712" t="s">
        <v>393</v>
      </c>
      <c r="B32" s="713"/>
      <c r="C32" s="713"/>
      <c r="D32" s="713"/>
      <c r="E32" s="713"/>
      <c r="F32" s="713"/>
      <c r="G32" s="713"/>
      <c r="H32" s="714"/>
      <c r="I32" s="715" t="s">
        <v>394</v>
      </c>
      <c r="J32" s="716"/>
      <c r="K32" s="707" t="s">
        <v>395</v>
      </c>
      <c r="L32" s="707"/>
      <c r="M32" s="707" t="s">
        <v>290</v>
      </c>
      <c r="N32" s="707"/>
      <c r="O32" s="253"/>
      <c r="P32" s="263"/>
    </row>
    <row r="33" spans="1:17" x14ac:dyDescent="0.3">
      <c r="A33" s="265" t="s">
        <v>435</v>
      </c>
      <c r="B33" s="266"/>
      <c r="C33" s="266"/>
      <c r="D33" s="266"/>
      <c r="E33" s="266"/>
      <c r="F33" s="266"/>
      <c r="G33" s="253"/>
      <c r="H33" s="266"/>
      <c r="I33" s="721">
        <v>20</v>
      </c>
      <c r="J33" s="722"/>
      <c r="K33" s="721">
        <v>30</v>
      </c>
      <c r="L33" s="722"/>
      <c r="M33" s="721">
        <f>K33-I33</f>
        <v>10</v>
      </c>
      <c r="N33" s="722"/>
      <c r="O33" s="253"/>
      <c r="P33" s="263"/>
    </row>
    <row r="34" spans="1:17" x14ac:dyDescent="0.3">
      <c r="A34" s="267"/>
      <c r="B34" s="268"/>
      <c r="C34" s="268"/>
      <c r="D34" s="268"/>
      <c r="E34" s="268"/>
      <c r="F34" s="268"/>
      <c r="G34" s="253"/>
      <c r="H34" s="268"/>
      <c r="I34" s="723"/>
      <c r="J34" s="724"/>
      <c r="K34" s="723"/>
      <c r="L34" s="724"/>
      <c r="M34" s="723">
        <f t="shared" ref="M34:M42" si="0">K34-I34</f>
        <v>0</v>
      </c>
      <c r="N34" s="724"/>
      <c r="O34" s="253"/>
      <c r="P34" s="263"/>
    </row>
    <row r="35" spans="1:17" x14ac:dyDescent="0.3">
      <c r="A35" s="265"/>
      <c r="B35" s="266"/>
      <c r="C35" s="266"/>
      <c r="D35" s="266"/>
      <c r="E35" s="266"/>
      <c r="F35" s="266"/>
      <c r="G35" s="269"/>
      <c r="H35" s="270"/>
      <c r="I35" s="721"/>
      <c r="J35" s="722"/>
      <c r="K35" s="721"/>
      <c r="L35" s="722"/>
      <c r="M35" s="721">
        <f t="shared" si="0"/>
        <v>0</v>
      </c>
      <c r="N35" s="722"/>
      <c r="O35" s="253"/>
      <c r="P35" s="263"/>
    </row>
    <row r="36" spans="1:17" x14ac:dyDescent="0.3">
      <c r="A36" s="267"/>
      <c r="B36" s="268"/>
      <c r="C36" s="268"/>
      <c r="D36" s="268"/>
      <c r="E36" s="268"/>
      <c r="F36" s="268"/>
      <c r="G36" s="271"/>
      <c r="H36" s="272"/>
      <c r="I36" s="723"/>
      <c r="J36" s="724"/>
      <c r="K36" s="723"/>
      <c r="L36" s="724"/>
      <c r="M36" s="723">
        <f t="shared" si="0"/>
        <v>0</v>
      </c>
      <c r="N36" s="724"/>
      <c r="O36" s="253"/>
      <c r="P36" s="263"/>
    </row>
    <row r="37" spans="1:17" x14ac:dyDescent="0.3">
      <c r="A37" s="273"/>
      <c r="B37" s="274"/>
      <c r="C37" s="274"/>
      <c r="D37" s="274"/>
      <c r="E37" s="274"/>
      <c r="F37" s="274"/>
      <c r="G37" s="269"/>
      <c r="H37" s="275"/>
      <c r="I37" s="721"/>
      <c r="J37" s="722"/>
      <c r="K37" s="721"/>
      <c r="L37" s="722"/>
      <c r="M37" s="721">
        <f t="shared" si="0"/>
        <v>0</v>
      </c>
      <c r="N37" s="722"/>
      <c r="O37" s="253"/>
      <c r="P37" s="263"/>
      <c r="Q37" s="253"/>
    </row>
    <row r="38" spans="1:17" x14ac:dyDescent="0.3">
      <c r="A38" s="267"/>
      <c r="B38" s="268"/>
      <c r="C38" s="268"/>
      <c r="D38" s="268"/>
      <c r="E38" s="268"/>
      <c r="F38" s="268"/>
      <c r="G38" s="271"/>
      <c r="H38" s="272"/>
      <c r="I38" s="723"/>
      <c r="J38" s="724"/>
      <c r="K38" s="723"/>
      <c r="L38" s="724"/>
      <c r="M38" s="723">
        <f t="shared" si="0"/>
        <v>0</v>
      </c>
      <c r="N38" s="724"/>
      <c r="O38" s="253"/>
      <c r="P38" s="263"/>
      <c r="Q38" s="253"/>
    </row>
    <row r="39" spans="1:17" x14ac:dyDescent="0.3">
      <c r="A39" s="273"/>
      <c r="B39" s="274"/>
      <c r="C39" s="274"/>
      <c r="D39" s="274"/>
      <c r="E39" s="274"/>
      <c r="F39" s="274"/>
      <c r="G39" s="269"/>
      <c r="H39" s="275"/>
      <c r="I39" s="721"/>
      <c r="J39" s="722"/>
      <c r="K39" s="721"/>
      <c r="L39" s="722"/>
      <c r="M39" s="721">
        <f t="shared" si="0"/>
        <v>0</v>
      </c>
      <c r="N39" s="722"/>
      <c r="O39" s="253"/>
      <c r="P39" s="263"/>
      <c r="Q39" s="253"/>
    </row>
    <row r="40" spans="1:17" x14ac:dyDescent="0.3">
      <c r="A40" s="277"/>
      <c r="B40" s="278"/>
      <c r="C40" s="278"/>
      <c r="D40" s="278"/>
      <c r="E40" s="278"/>
      <c r="F40" s="278"/>
      <c r="G40" s="279"/>
      <c r="H40" s="280"/>
      <c r="I40" s="723"/>
      <c r="J40" s="724"/>
      <c r="K40" s="723"/>
      <c r="L40" s="724"/>
      <c r="M40" s="723">
        <f t="shared" si="0"/>
        <v>0</v>
      </c>
      <c r="N40" s="724"/>
      <c r="O40" s="253"/>
      <c r="P40" s="263"/>
      <c r="Q40" s="253"/>
    </row>
    <row r="41" spans="1:17" x14ac:dyDescent="0.3">
      <c r="A41" s="265"/>
      <c r="B41" s="266"/>
      <c r="C41" s="266"/>
      <c r="D41" s="266"/>
      <c r="E41" s="266"/>
      <c r="F41" s="266"/>
      <c r="G41" s="269"/>
      <c r="H41" s="266"/>
      <c r="I41" s="721"/>
      <c r="J41" s="722"/>
      <c r="K41" s="721"/>
      <c r="L41" s="722"/>
      <c r="M41" s="721">
        <f t="shared" si="0"/>
        <v>0</v>
      </c>
      <c r="N41" s="722"/>
      <c r="O41" s="253"/>
      <c r="P41" s="263"/>
      <c r="Q41" s="253"/>
    </row>
    <row r="42" spans="1:17" x14ac:dyDescent="0.3">
      <c r="A42" s="277"/>
      <c r="B42" s="278"/>
      <c r="C42" s="278"/>
      <c r="D42" s="278"/>
      <c r="E42" s="278"/>
      <c r="F42" s="278"/>
      <c r="G42" s="279"/>
      <c r="H42" s="278"/>
      <c r="I42" s="723"/>
      <c r="J42" s="724"/>
      <c r="K42" s="723"/>
      <c r="L42" s="724"/>
      <c r="M42" s="723">
        <f t="shared" si="0"/>
        <v>0</v>
      </c>
      <c r="N42" s="724"/>
      <c r="O42" s="253"/>
      <c r="P42" s="263"/>
      <c r="Q42" s="253"/>
    </row>
    <row r="43" spans="1:17" ht="24" customHeight="1" x14ac:dyDescent="0.3">
      <c r="A43" s="725"/>
      <c r="B43" s="725"/>
      <c r="C43" s="725"/>
      <c r="D43" s="725"/>
      <c r="E43" s="725"/>
      <c r="F43" s="725"/>
      <c r="G43" s="725"/>
      <c r="H43" s="725"/>
      <c r="I43" s="726"/>
      <c r="J43" s="726"/>
      <c r="K43" s="726"/>
      <c r="L43" s="726"/>
      <c r="M43" s="726"/>
      <c r="N43" s="726"/>
      <c r="O43" s="253"/>
      <c r="P43" s="253"/>
      <c r="Q43" s="253"/>
    </row>
    <row r="44" spans="1:17" x14ac:dyDescent="0.3">
      <c r="A44" s="712" t="s">
        <v>400</v>
      </c>
      <c r="B44" s="713"/>
      <c r="C44" s="713"/>
      <c r="D44" s="713"/>
      <c r="E44" s="713"/>
      <c r="F44" s="713"/>
      <c r="G44" s="713"/>
      <c r="H44" s="714"/>
      <c r="I44" s="715" t="s">
        <v>394</v>
      </c>
      <c r="J44" s="716"/>
      <c r="K44" s="707" t="s">
        <v>395</v>
      </c>
      <c r="L44" s="707"/>
      <c r="M44" s="707" t="s">
        <v>290</v>
      </c>
      <c r="N44" s="707"/>
      <c r="O44" s="253"/>
      <c r="P44" s="253"/>
      <c r="Q44" s="253"/>
    </row>
    <row r="45" spans="1:17" x14ac:dyDescent="0.3">
      <c r="A45" s="708" t="s">
        <v>441</v>
      </c>
      <c r="B45" s="708"/>
      <c r="C45" s="708"/>
      <c r="D45" s="708"/>
      <c r="E45" s="708"/>
      <c r="F45" s="708"/>
      <c r="G45" s="708"/>
      <c r="H45" s="708"/>
      <c r="I45" s="826">
        <v>75</v>
      </c>
      <c r="J45" s="826"/>
      <c r="K45" s="710">
        <v>15</v>
      </c>
      <c r="L45" s="710"/>
      <c r="M45" s="826">
        <f>K45-I45</f>
        <v>-60</v>
      </c>
      <c r="N45" s="826"/>
      <c r="O45" s="253"/>
      <c r="P45" s="263"/>
      <c r="Q45" s="253"/>
    </row>
    <row r="46" spans="1:17" x14ac:dyDescent="0.3">
      <c r="A46" s="708" t="s">
        <v>442</v>
      </c>
      <c r="B46" s="708"/>
      <c r="C46" s="708"/>
      <c r="D46" s="708"/>
      <c r="E46" s="708"/>
      <c r="F46" s="708"/>
      <c r="G46" s="708"/>
      <c r="H46" s="708"/>
      <c r="I46" s="720">
        <v>42552</v>
      </c>
      <c r="J46" s="710"/>
      <c r="K46" s="720">
        <v>42552</v>
      </c>
      <c r="L46" s="710"/>
      <c r="M46" s="826">
        <f>K46-I46</f>
        <v>0</v>
      </c>
      <c r="N46" s="826"/>
      <c r="O46" s="253"/>
      <c r="P46" s="282"/>
      <c r="Q46" s="253"/>
    </row>
    <row r="47" spans="1:17" x14ac:dyDescent="0.3">
      <c r="A47" s="708"/>
      <c r="B47" s="708"/>
      <c r="C47" s="708"/>
      <c r="D47" s="708"/>
      <c r="E47" s="708"/>
      <c r="F47" s="708"/>
      <c r="G47" s="708"/>
      <c r="H47" s="708"/>
      <c r="I47" s="710"/>
      <c r="J47" s="710"/>
      <c r="K47" s="710"/>
      <c r="L47" s="710"/>
      <c r="M47" s="710"/>
      <c r="N47" s="710"/>
      <c r="O47" s="253"/>
      <c r="P47" s="253"/>
      <c r="Q47" s="253"/>
    </row>
    <row r="48" spans="1:17" x14ac:dyDescent="0.3">
      <c r="A48" s="712" t="s">
        <v>402</v>
      </c>
      <c r="B48" s="713"/>
      <c r="C48" s="713"/>
      <c r="D48" s="713"/>
      <c r="E48" s="713"/>
      <c r="F48" s="713"/>
      <c r="G48" s="713"/>
      <c r="H48" s="714"/>
      <c r="I48" s="715" t="s">
        <v>394</v>
      </c>
      <c r="J48" s="716"/>
      <c r="K48" s="707" t="s">
        <v>395</v>
      </c>
      <c r="L48" s="707"/>
      <c r="M48" s="707" t="s">
        <v>290</v>
      </c>
      <c r="N48" s="707"/>
      <c r="O48" s="253"/>
      <c r="P48" s="253"/>
      <c r="Q48" s="271"/>
    </row>
    <row r="49" spans="1:17" x14ac:dyDescent="0.3">
      <c r="A49" s="708" t="s">
        <v>436</v>
      </c>
      <c r="B49" s="708"/>
      <c r="C49" s="708"/>
      <c r="D49" s="708"/>
      <c r="E49" s="708"/>
      <c r="F49" s="708"/>
      <c r="G49" s="708"/>
      <c r="H49" s="708"/>
      <c r="I49" s="718">
        <v>293.41000000000003</v>
      </c>
      <c r="J49" s="710"/>
      <c r="K49" s="710">
        <v>293.41000000000003</v>
      </c>
      <c r="L49" s="710"/>
      <c r="M49" s="718">
        <f>K49-I49</f>
        <v>0</v>
      </c>
      <c r="N49" s="710"/>
      <c r="O49" s="253"/>
      <c r="P49" s="283"/>
      <c r="Q49" s="253"/>
    </row>
    <row r="50" spans="1:17" x14ac:dyDescent="0.3">
      <c r="A50" s="708" t="s">
        <v>449</v>
      </c>
      <c r="B50" s="708"/>
      <c r="C50" s="708"/>
      <c r="D50" s="708"/>
      <c r="E50" s="708"/>
      <c r="F50" s="708"/>
      <c r="G50" s="708"/>
      <c r="H50" s="708"/>
      <c r="I50" s="718">
        <v>2000</v>
      </c>
      <c r="J50" s="710"/>
      <c r="K50" s="719">
        <v>1790</v>
      </c>
      <c r="L50" s="719"/>
      <c r="M50" s="718">
        <f>K50-I50</f>
        <v>-210</v>
      </c>
      <c r="N50" s="710"/>
    </row>
    <row r="51" spans="1:17" x14ac:dyDescent="0.3">
      <c r="A51" s="708"/>
      <c r="B51" s="708"/>
      <c r="C51" s="708"/>
      <c r="D51" s="708"/>
      <c r="E51" s="708"/>
      <c r="F51" s="708"/>
      <c r="G51" s="708"/>
      <c r="H51" s="708"/>
      <c r="I51" s="710"/>
      <c r="J51" s="710"/>
      <c r="K51" s="710"/>
      <c r="L51" s="710"/>
      <c r="M51" s="710"/>
      <c r="N51" s="710"/>
    </row>
    <row r="52" spans="1:17" x14ac:dyDescent="0.3">
      <c r="A52" s="712" t="s">
        <v>405</v>
      </c>
      <c r="B52" s="713"/>
      <c r="C52" s="713"/>
      <c r="D52" s="713"/>
      <c r="E52" s="713"/>
      <c r="F52" s="713"/>
      <c r="G52" s="713"/>
      <c r="H52" s="714"/>
      <c r="I52" s="715" t="s">
        <v>394</v>
      </c>
      <c r="J52" s="716"/>
      <c r="K52" s="707" t="s">
        <v>395</v>
      </c>
      <c r="L52" s="707"/>
      <c r="M52" s="707" t="s">
        <v>290</v>
      </c>
      <c r="N52" s="707"/>
    </row>
    <row r="53" spans="1:17" x14ac:dyDescent="0.3">
      <c r="A53" s="708" t="s">
        <v>443</v>
      </c>
      <c r="B53" s="708"/>
      <c r="C53" s="708"/>
      <c r="D53" s="708"/>
      <c r="E53" s="708"/>
      <c r="F53" s="708"/>
      <c r="G53" s="708"/>
      <c r="H53" s="708"/>
      <c r="I53" s="826">
        <v>5</v>
      </c>
      <c r="J53" s="826"/>
      <c r="K53" s="710">
        <v>0</v>
      </c>
      <c r="L53" s="710"/>
      <c r="M53" s="826">
        <f>K53-I53</f>
        <v>-5</v>
      </c>
      <c r="N53" s="826"/>
    </row>
    <row r="54" spans="1:17" x14ac:dyDescent="0.3">
      <c r="A54" s="708"/>
      <c r="B54" s="708"/>
      <c r="C54" s="708"/>
      <c r="D54" s="708"/>
      <c r="E54" s="708"/>
      <c r="F54" s="708"/>
      <c r="G54" s="708"/>
      <c r="H54" s="708"/>
      <c r="I54" s="709"/>
      <c r="J54" s="709"/>
      <c r="K54" s="709"/>
      <c r="L54" s="709"/>
      <c r="M54" s="710"/>
      <c r="N54" s="710"/>
    </row>
    <row r="55" spans="1:17" x14ac:dyDescent="0.3">
      <c r="A55" s="708"/>
      <c r="B55" s="708"/>
      <c r="C55" s="708"/>
      <c r="D55" s="708"/>
      <c r="E55" s="708"/>
      <c r="F55" s="708"/>
      <c r="G55" s="708"/>
      <c r="H55" s="708"/>
      <c r="I55" s="711"/>
      <c r="J55" s="710"/>
      <c r="K55" s="710"/>
      <c r="L55" s="710"/>
      <c r="M55" s="710"/>
      <c r="N55" s="710"/>
    </row>
    <row r="57" spans="1:17" x14ac:dyDescent="0.3">
      <c r="A57" s="704" t="s">
        <v>291</v>
      </c>
      <c r="B57" s="705"/>
      <c r="C57" s="705"/>
      <c r="D57" s="705"/>
      <c r="E57" s="705"/>
      <c r="F57" s="705"/>
      <c r="G57" s="705"/>
      <c r="H57" s="705"/>
      <c r="I57" s="705"/>
      <c r="J57" s="705"/>
      <c r="K57" s="705"/>
      <c r="L57" s="705"/>
      <c r="M57" s="705"/>
      <c r="N57" s="706"/>
    </row>
    <row r="58" spans="1:17" ht="40.200000000000003" x14ac:dyDescent="0.3">
      <c r="A58" s="707" t="s">
        <v>292</v>
      </c>
      <c r="B58" s="707"/>
      <c r="C58" s="284" t="s">
        <v>293</v>
      </c>
      <c r="D58" s="284" t="s">
        <v>294</v>
      </c>
      <c r="E58" s="284" t="s">
        <v>295</v>
      </c>
      <c r="F58" s="284" t="s">
        <v>296</v>
      </c>
      <c r="G58" s="284" t="s">
        <v>297</v>
      </c>
      <c r="H58" s="284" t="s">
        <v>298</v>
      </c>
      <c r="I58" s="284" t="s">
        <v>299</v>
      </c>
      <c r="J58" s="284" t="s">
        <v>300</v>
      </c>
      <c r="K58" s="284" t="s">
        <v>301</v>
      </c>
      <c r="L58" s="284" t="s">
        <v>302</v>
      </c>
      <c r="M58" s="284" t="s">
        <v>303</v>
      </c>
      <c r="N58" s="284" t="s">
        <v>304</v>
      </c>
    </row>
    <row r="59" spans="1:17" x14ac:dyDescent="0.3">
      <c r="A59" s="699">
        <v>1</v>
      </c>
      <c r="B59" s="700"/>
      <c r="C59" s="62"/>
      <c r="E59" s="62" t="s">
        <v>287</v>
      </c>
      <c r="F59" s="62"/>
      <c r="G59" s="62"/>
      <c r="H59" s="62"/>
      <c r="I59" s="62"/>
      <c r="J59" s="62"/>
      <c r="K59" s="62"/>
      <c r="L59" s="62"/>
      <c r="M59" s="62"/>
      <c r="N59" s="62"/>
    </row>
    <row r="60" spans="1:17" ht="15" thickBot="1" x14ac:dyDescent="0.35">
      <c r="A60" s="701"/>
      <c r="B60" s="702"/>
      <c r="C60" s="63"/>
      <c r="D60" s="63"/>
      <c r="E60" s="63"/>
      <c r="F60" s="63"/>
      <c r="G60" s="63"/>
      <c r="H60" s="63"/>
      <c r="I60" s="63"/>
      <c r="J60" s="63"/>
      <c r="K60" s="63"/>
      <c r="L60" s="63"/>
      <c r="M60" s="63"/>
      <c r="N60" s="63"/>
    </row>
    <row r="61" spans="1:17" x14ac:dyDescent="0.3">
      <c r="A61" s="699">
        <v>2</v>
      </c>
      <c r="B61" s="700"/>
      <c r="D61" s="62"/>
      <c r="E61" s="62"/>
      <c r="F61" s="62" t="s">
        <v>287</v>
      </c>
      <c r="G61" s="62"/>
      <c r="H61" s="62"/>
      <c r="I61" s="62"/>
      <c r="J61" s="62"/>
      <c r="K61" s="62"/>
      <c r="L61" s="62"/>
      <c r="M61" s="62"/>
      <c r="N61" s="62"/>
    </row>
    <row r="62" spans="1:17" ht="15" thickBot="1" x14ac:dyDescent="0.35">
      <c r="A62" s="701"/>
      <c r="B62" s="702"/>
      <c r="C62" s="63"/>
      <c r="D62" s="63"/>
      <c r="E62" s="63"/>
      <c r="F62" s="63"/>
      <c r="G62" s="63"/>
      <c r="H62" s="63"/>
      <c r="I62" s="63"/>
      <c r="J62" s="63"/>
      <c r="K62" s="63"/>
      <c r="L62" s="63"/>
      <c r="M62" s="63"/>
      <c r="N62" s="63"/>
    </row>
    <row r="63" spans="1:17" x14ac:dyDescent="0.3">
      <c r="A63" s="699">
        <v>3</v>
      </c>
      <c r="B63" s="700"/>
      <c r="C63" s="62"/>
      <c r="D63" s="62"/>
      <c r="F63" s="62"/>
      <c r="G63" s="62" t="s">
        <v>287</v>
      </c>
      <c r="H63" s="62"/>
      <c r="I63" s="62"/>
      <c r="J63" s="62"/>
      <c r="K63" s="62"/>
      <c r="L63" s="62"/>
      <c r="M63" s="62"/>
      <c r="N63" s="62"/>
    </row>
    <row r="64" spans="1:17" ht="15" thickBot="1" x14ac:dyDescent="0.35">
      <c r="A64" s="701"/>
      <c r="B64" s="702"/>
      <c r="C64" s="63"/>
      <c r="D64" s="63"/>
      <c r="E64" s="63"/>
      <c r="F64" s="63"/>
      <c r="G64" s="63"/>
      <c r="H64" s="63"/>
      <c r="I64" s="63"/>
      <c r="J64" s="63"/>
      <c r="K64" s="63"/>
      <c r="L64" s="63"/>
      <c r="M64" s="63"/>
      <c r="N64" s="63"/>
    </row>
    <row r="65" spans="1:17" x14ac:dyDescent="0.3">
      <c r="A65" s="699">
        <v>4</v>
      </c>
      <c r="B65" s="700"/>
      <c r="C65" s="62"/>
      <c r="D65" s="62"/>
      <c r="E65" s="62"/>
      <c r="F65" s="62"/>
      <c r="G65" s="62" t="s">
        <v>287</v>
      </c>
      <c r="H65" s="62"/>
      <c r="J65" s="62"/>
      <c r="K65" s="62"/>
      <c r="L65" s="62"/>
      <c r="M65" s="62"/>
      <c r="N65" s="62"/>
    </row>
    <row r="66" spans="1:17" ht="15" thickBot="1" x14ac:dyDescent="0.35">
      <c r="A66" s="701"/>
      <c r="B66" s="702"/>
      <c r="C66" s="63"/>
      <c r="D66" s="63"/>
      <c r="E66" s="63"/>
      <c r="F66" s="63"/>
      <c r="G66" s="63"/>
      <c r="H66" s="63"/>
      <c r="I66" s="63"/>
      <c r="J66" s="63"/>
      <c r="K66" s="63"/>
      <c r="L66" s="63"/>
      <c r="M66" s="63"/>
      <c r="N66" s="63"/>
    </row>
    <row r="67" spans="1:17" x14ac:dyDescent="0.3">
      <c r="A67" s="699">
        <v>5</v>
      </c>
      <c r="B67" s="700"/>
      <c r="C67" s="62"/>
      <c r="D67" s="62"/>
      <c r="E67" s="62"/>
      <c r="F67" s="62"/>
      <c r="G67" s="62"/>
      <c r="H67" s="62" t="s">
        <v>287</v>
      </c>
      <c r="I67" s="62"/>
      <c r="J67" s="62"/>
      <c r="K67" s="62"/>
      <c r="L67" s="62"/>
      <c r="M67" s="62"/>
      <c r="N67" s="62"/>
    </row>
    <row r="68" spans="1:17" ht="15" thickBot="1" x14ac:dyDescent="0.35">
      <c r="A68" s="701"/>
      <c r="B68" s="702"/>
      <c r="C68" s="63"/>
      <c r="D68" s="63"/>
      <c r="E68" s="63"/>
      <c r="F68" s="63"/>
      <c r="G68" s="63"/>
      <c r="H68" s="63"/>
      <c r="I68" s="63"/>
      <c r="J68" s="63"/>
      <c r="K68" s="63"/>
      <c r="L68" s="63"/>
      <c r="M68" s="63"/>
      <c r="N68" s="63"/>
    </row>
    <row r="69" spans="1:17" x14ac:dyDescent="0.3">
      <c r="A69" s="699">
        <v>6</v>
      </c>
      <c r="B69" s="700"/>
      <c r="C69" s="62"/>
      <c r="D69" s="62"/>
      <c r="E69" s="62"/>
      <c r="F69" s="62"/>
      <c r="G69" s="62"/>
      <c r="H69" s="62"/>
      <c r="I69" s="62" t="s">
        <v>287</v>
      </c>
      <c r="J69" s="62"/>
      <c r="K69" s="62"/>
      <c r="L69" s="62"/>
      <c r="M69" s="62"/>
      <c r="N69" s="62"/>
    </row>
    <row r="70" spans="1:17" ht="15" thickBot="1" x14ac:dyDescent="0.35">
      <c r="A70" s="701"/>
      <c r="B70" s="702"/>
      <c r="C70" s="63"/>
      <c r="D70" s="63"/>
      <c r="E70" s="63"/>
      <c r="F70" s="63"/>
      <c r="G70" s="63"/>
      <c r="H70" s="63"/>
      <c r="I70" s="63"/>
      <c r="J70" s="63"/>
      <c r="K70" s="63"/>
      <c r="L70" s="63"/>
      <c r="M70" s="63"/>
      <c r="N70" s="63"/>
    </row>
    <row r="71" spans="1:17" x14ac:dyDescent="0.3">
      <c r="A71" s="285"/>
      <c r="B71" s="285"/>
      <c r="C71" s="285"/>
      <c r="D71" s="285"/>
      <c r="E71" s="285"/>
      <c r="F71" s="285"/>
      <c r="G71" s="285"/>
      <c r="H71" s="285"/>
      <c r="I71" s="285"/>
      <c r="J71" s="285"/>
      <c r="K71" s="285"/>
      <c r="L71" s="285"/>
      <c r="M71" s="285"/>
      <c r="N71" s="285"/>
    </row>
    <row r="72" spans="1:17" x14ac:dyDescent="0.3">
      <c r="A72" s="285"/>
      <c r="B72" s="285"/>
      <c r="C72" s="285"/>
      <c r="D72" s="285"/>
      <c r="E72" s="285"/>
      <c r="F72" s="285"/>
      <c r="G72" s="285"/>
      <c r="H72" s="285"/>
      <c r="I72" s="285"/>
      <c r="J72" s="285"/>
      <c r="K72" s="285"/>
      <c r="L72" s="285"/>
      <c r="M72" s="285"/>
      <c r="N72" s="285"/>
    </row>
    <row r="73" spans="1:17" x14ac:dyDescent="0.3">
      <c r="A73" s="671" t="s">
        <v>305</v>
      </c>
      <c r="B73" s="671"/>
      <c r="C73" s="671"/>
      <c r="D73" s="671"/>
      <c r="E73" s="671"/>
      <c r="F73" s="671"/>
      <c r="G73" s="671"/>
      <c r="H73" s="671" t="s">
        <v>305</v>
      </c>
      <c r="I73" s="671"/>
      <c r="J73" s="671"/>
      <c r="K73" s="671"/>
      <c r="L73" s="671"/>
      <c r="M73" s="671"/>
      <c r="N73" s="671"/>
    </row>
    <row r="74" spans="1:17" x14ac:dyDescent="0.3">
      <c r="A74" s="672" t="s">
        <v>306</v>
      </c>
      <c r="B74" s="672"/>
      <c r="C74" s="684"/>
      <c r="D74" s="685"/>
      <c r="E74" s="685"/>
      <c r="F74" s="685"/>
      <c r="G74" s="686"/>
      <c r="H74" s="672" t="s">
        <v>307</v>
      </c>
      <c r="I74" s="672"/>
      <c r="J74" s="684"/>
      <c r="K74" s="685"/>
      <c r="L74" s="685"/>
      <c r="M74" s="685"/>
      <c r="N74" s="686"/>
    </row>
    <row r="75" spans="1:17" x14ac:dyDescent="0.3">
      <c r="A75" s="672"/>
      <c r="B75" s="672"/>
      <c r="C75" s="687"/>
      <c r="D75" s="688"/>
      <c r="E75" s="688"/>
      <c r="F75" s="688"/>
      <c r="G75" s="689"/>
      <c r="H75" s="672"/>
      <c r="I75" s="672"/>
      <c r="J75" s="687"/>
      <c r="K75" s="688"/>
      <c r="L75" s="688"/>
      <c r="M75" s="688"/>
      <c r="N75" s="689"/>
      <c r="O75" s="253"/>
      <c r="P75" s="253"/>
      <c r="Q75" s="253"/>
    </row>
    <row r="76" spans="1:17" x14ac:dyDescent="0.3">
      <c r="A76" s="672"/>
      <c r="B76" s="672"/>
      <c r="C76" s="690"/>
      <c r="D76" s="691"/>
      <c r="E76" s="691"/>
      <c r="F76" s="691"/>
      <c r="G76" s="692"/>
      <c r="H76" s="672"/>
      <c r="I76" s="672"/>
      <c r="J76" s="690"/>
      <c r="K76" s="691"/>
      <c r="L76" s="691"/>
      <c r="M76" s="691"/>
      <c r="N76" s="692"/>
      <c r="O76" s="253"/>
      <c r="P76" s="253"/>
      <c r="Q76" s="253"/>
    </row>
    <row r="77" spans="1:17" x14ac:dyDescent="0.3">
      <c r="A77" s="672" t="s">
        <v>308</v>
      </c>
      <c r="B77" s="672"/>
      <c r="C77" s="684"/>
      <c r="D77" s="685"/>
      <c r="E77" s="685"/>
      <c r="F77" s="685"/>
      <c r="G77" s="686"/>
      <c r="H77" s="672" t="s">
        <v>308</v>
      </c>
      <c r="I77" s="672"/>
      <c r="J77" s="684"/>
      <c r="K77" s="685"/>
      <c r="L77" s="685"/>
      <c r="M77" s="685"/>
      <c r="N77" s="686"/>
      <c r="O77" s="253"/>
      <c r="P77" s="253"/>
      <c r="Q77" s="253"/>
    </row>
    <row r="78" spans="1:17" x14ac:dyDescent="0.3">
      <c r="A78" s="672"/>
      <c r="B78" s="672"/>
      <c r="C78" s="687"/>
      <c r="D78" s="688"/>
      <c r="E78" s="688"/>
      <c r="F78" s="688"/>
      <c r="G78" s="689"/>
      <c r="H78" s="672"/>
      <c r="I78" s="672"/>
      <c r="J78" s="687"/>
      <c r="K78" s="688"/>
      <c r="L78" s="688"/>
      <c r="M78" s="688"/>
      <c r="N78" s="689"/>
      <c r="O78" s="253"/>
      <c r="P78" s="253"/>
      <c r="Q78" s="253"/>
    </row>
    <row r="79" spans="1:17" x14ac:dyDescent="0.3">
      <c r="A79" s="672"/>
      <c r="B79" s="672"/>
      <c r="C79" s="690"/>
      <c r="D79" s="691"/>
      <c r="E79" s="691"/>
      <c r="F79" s="691"/>
      <c r="G79" s="692"/>
      <c r="H79" s="672"/>
      <c r="I79" s="672"/>
      <c r="J79" s="690"/>
      <c r="K79" s="691"/>
      <c r="L79" s="691"/>
      <c r="M79" s="691"/>
      <c r="N79" s="692"/>
      <c r="O79" s="253"/>
      <c r="P79" s="253"/>
      <c r="Q79" s="253"/>
    </row>
    <row r="80" spans="1:17" x14ac:dyDescent="0.3">
      <c r="A80" s="671" t="s">
        <v>309</v>
      </c>
      <c r="B80" s="671"/>
      <c r="C80" s="671"/>
      <c r="D80" s="671"/>
      <c r="E80" s="671"/>
      <c r="F80" s="671"/>
      <c r="G80" s="671"/>
      <c r="H80" s="671" t="s">
        <v>309</v>
      </c>
      <c r="I80" s="671"/>
      <c r="J80" s="671"/>
      <c r="K80" s="671"/>
      <c r="L80" s="671"/>
      <c r="M80" s="671"/>
      <c r="N80" s="671"/>
      <c r="O80" s="253"/>
      <c r="P80" s="253"/>
      <c r="Q80" s="253"/>
    </row>
    <row r="81" spans="1:17" x14ac:dyDescent="0.3">
      <c r="A81" s="672" t="s">
        <v>310</v>
      </c>
      <c r="B81" s="672"/>
      <c r="C81" s="684"/>
      <c r="D81" s="685"/>
      <c r="E81" s="685"/>
      <c r="F81" s="685"/>
      <c r="G81" s="686"/>
      <c r="H81" s="672" t="s">
        <v>311</v>
      </c>
      <c r="I81" s="672"/>
      <c r="J81" s="684"/>
      <c r="K81" s="685"/>
      <c r="L81" s="685"/>
      <c r="M81" s="685"/>
      <c r="N81" s="686"/>
      <c r="O81" s="253"/>
      <c r="P81" s="253"/>
      <c r="Q81" s="253"/>
    </row>
    <row r="82" spans="1:17" x14ac:dyDescent="0.3">
      <c r="A82" s="672"/>
      <c r="B82" s="672"/>
      <c r="C82" s="687"/>
      <c r="D82" s="688"/>
      <c r="E82" s="688"/>
      <c r="F82" s="688"/>
      <c r="G82" s="689"/>
      <c r="H82" s="672"/>
      <c r="I82" s="672"/>
      <c r="J82" s="687"/>
      <c r="K82" s="688"/>
      <c r="L82" s="688"/>
      <c r="M82" s="688"/>
      <c r="N82" s="689"/>
      <c r="O82" s="253"/>
      <c r="P82" s="253"/>
      <c r="Q82" s="253"/>
    </row>
    <row r="83" spans="1:17" x14ac:dyDescent="0.3">
      <c r="A83" s="672"/>
      <c r="B83" s="672"/>
      <c r="C83" s="690"/>
      <c r="D83" s="691"/>
      <c r="E83" s="691"/>
      <c r="F83" s="691"/>
      <c r="G83" s="692"/>
      <c r="H83" s="672"/>
      <c r="I83" s="672"/>
      <c r="J83" s="690"/>
      <c r="K83" s="691"/>
      <c r="L83" s="691"/>
      <c r="M83" s="691"/>
      <c r="N83" s="692"/>
      <c r="O83" s="253"/>
      <c r="P83" s="253"/>
      <c r="Q83" s="253"/>
    </row>
    <row r="84" spans="1:17" x14ac:dyDescent="0.3">
      <c r="A84" s="672" t="s">
        <v>312</v>
      </c>
      <c r="B84" s="672"/>
      <c r="C84" s="684"/>
      <c r="D84" s="685"/>
      <c r="E84" s="685"/>
      <c r="F84" s="685"/>
      <c r="G84" s="686"/>
      <c r="H84" s="672" t="s">
        <v>312</v>
      </c>
      <c r="I84" s="672"/>
      <c r="J84" s="684"/>
      <c r="K84" s="685"/>
      <c r="L84" s="685"/>
      <c r="M84" s="685"/>
      <c r="N84" s="686"/>
      <c r="O84" s="253"/>
      <c r="P84" s="253"/>
      <c r="Q84" s="253"/>
    </row>
    <row r="85" spans="1:17" x14ac:dyDescent="0.3">
      <c r="A85" s="672"/>
      <c r="B85" s="672"/>
      <c r="C85" s="687"/>
      <c r="D85" s="688"/>
      <c r="E85" s="688"/>
      <c r="F85" s="688"/>
      <c r="G85" s="689"/>
      <c r="H85" s="672"/>
      <c r="I85" s="672"/>
      <c r="J85" s="687"/>
      <c r="K85" s="688"/>
      <c r="L85" s="688"/>
      <c r="M85" s="688"/>
      <c r="N85" s="689"/>
      <c r="O85" s="253"/>
      <c r="P85" s="253"/>
      <c r="Q85" s="253"/>
    </row>
    <row r="86" spans="1:17" x14ac:dyDescent="0.3">
      <c r="A86" s="672"/>
      <c r="B86" s="672"/>
      <c r="C86" s="690"/>
      <c r="D86" s="691"/>
      <c r="E86" s="691"/>
      <c r="F86" s="691"/>
      <c r="G86" s="692"/>
      <c r="H86" s="672"/>
      <c r="I86" s="672"/>
      <c r="J86" s="690"/>
      <c r="K86" s="691"/>
      <c r="L86" s="691"/>
      <c r="M86" s="691"/>
      <c r="N86" s="692"/>
      <c r="O86" s="253"/>
      <c r="P86" s="253"/>
      <c r="Q86" s="253"/>
    </row>
    <row r="87" spans="1:17" x14ac:dyDescent="0.3">
      <c r="A87" s="285"/>
      <c r="B87" s="285"/>
      <c r="C87" s="285"/>
      <c r="D87" s="285"/>
      <c r="E87" s="285"/>
      <c r="F87" s="285"/>
      <c r="G87" s="285"/>
      <c r="H87" s="285"/>
      <c r="I87" s="285"/>
      <c r="J87" s="285"/>
      <c r="K87" s="285"/>
      <c r="L87" s="285"/>
      <c r="M87" s="285"/>
      <c r="N87" s="285"/>
      <c r="O87" s="253"/>
      <c r="P87" s="253"/>
      <c r="Q87" s="253"/>
    </row>
    <row r="88" spans="1:17" x14ac:dyDescent="0.3">
      <c r="A88" s="693" t="s">
        <v>313</v>
      </c>
      <c r="B88" s="694"/>
      <c r="C88" s="694"/>
      <c r="D88" s="694"/>
      <c r="E88" s="694"/>
      <c r="F88" s="694"/>
      <c r="G88" s="694"/>
      <c r="H88" s="694"/>
      <c r="I88" s="694"/>
      <c r="J88" s="694"/>
      <c r="K88" s="694"/>
      <c r="L88" s="694"/>
      <c r="M88" s="694"/>
      <c r="N88" s="695"/>
      <c r="O88" s="253"/>
      <c r="P88" s="253"/>
      <c r="Q88" s="253"/>
    </row>
    <row r="89" spans="1:17" ht="28.5" customHeight="1" x14ac:dyDescent="0.3">
      <c r="A89" s="286" t="s">
        <v>314</v>
      </c>
      <c r="B89" s="696" t="s">
        <v>315</v>
      </c>
      <c r="C89" s="696"/>
      <c r="D89" s="696"/>
      <c r="E89" s="696"/>
      <c r="F89" s="696"/>
      <c r="G89" s="696" t="s">
        <v>408</v>
      </c>
      <c r="H89" s="696"/>
      <c r="I89" s="697" t="s">
        <v>316</v>
      </c>
      <c r="J89" s="697"/>
      <c r="K89" s="697" t="s">
        <v>317</v>
      </c>
      <c r="L89" s="697"/>
      <c r="M89" s="698" t="s">
        <v>318</v>
      </c>
      <c r="N89" s="698"/>
      <c r="O89" s="253"/>
      <c r="P89" s="253"/>
      <c r="Q89" s="271"/>
    </row>
    <row r="90" spans="1:17" x14ac:dyDescent="0.3">
      <c r="A90" s="287" t="s">
        <v>437</v>
      </c>
      <c r="B90" s="677" t="s">
        <v>438</v>
      </c>
      <c r="C90" s="677"/>
      <c r="D90" s="677"/>
      <c r="E90" s="677"/>
      <c r="F90" s="677"/>
      <c r="G90" s="825">
        <v>0.09</v>
      </c>
      <c r="H90" s="678"/>
      <c r="I90" s="679"/>
      <c r="J90" s="679"/>
      <c r="K90" s="679">
        <v>48</v>
      </c>
      <c r="L90" s="679"/>
      <c r="M90" s="680"/>
      <c r="N90" s="680"/>
      <c r="O90" s="253"/>
      <c r="P90" s="263"/>
      <c r="Q90" s="271"/>
    </row>
    <row r="91" spans="1:17" x14ac:dyDescent="0.3">
      <c r="A91" s="287" t="s">
        <v>411</v>
      </c>
      <c r="B91" s="677" t="s">
        <v>439</v>
      </c>
      <c r="C91" s="677"/>
      <c r="D91" s="677"/>
      <c r="E91" s="677"/>
      <c r="F91" s="677"/>
      <c r="G91" s="825">
        <v>0.52</v>
      </c>
      <c r="H91" s="678"/>
      <c r="I91" s="679"/>
      <c r="J91" s="679"/>
      <c r="K91" s="679">
        <v>288</v>
      </c>
      <c r="L91" s="679"/>
      <c r="M91" s="680"/>
      <c r="N91" s="680"/>
      <c r="O91" s="253"/>
      <c r="P91" s="263"/>
      <c r="Q91" s="271"/>
    </row>
    <row r="92" spans="1:17" x14ac:dyDescent="0.3">
      <c r="A92" s="287" t="s">
        <v>411</v>
      </c>
      <c r="B92" s="677" t="s">
        <v>450</v>
      </c>
      <c r="C92" s="677"/>
      <c r="D92" s="677"/>
      <c r="E92" s="677"/>
      <c r="F92" s="677"/>
      <c r="G92" s="825">
        <v>0.39</v>
      </c>
      <c r="H92" s="678"/>
      <c r="I92" s="679"/>
      <c r="J92" s="679"/>
      <c r="K92" s="679">
        <v>216</v>
      </c>
      <c r="L92" s="679"/>
      <c r="M92" s="680"/>
      <c r="N92" s="680"/>
      <c r="O92" s="253"/>
      <c r="P92" s="263"/>
      <c r="Q92" s="271"/>
    </row>
    <row r="93" spans="1:17" x14ac:dyDescent="0.3">
      <c r="A93" s="287" t="s">
        <v>409</v>
      </c>
      <c r="B93" s="677" t="s">
        <v>440</v>
      </c>
      <c r="C93" s="677"/>
      <c r="D93" s="677"/>
      <c r="E93" s="677"/>
      <c r="F93" s="677"/>
      <c r="G93" s="683"/>
      <c r="H93" s="683"/>
      <c r="I93" s="683"/>
      <c r="J93" s="683"/>
      <c r="K93" s="683"/>
      <c r="L93" s="683"/>
      <c r="M93" s="683"/>
      <c r="N93" s="683"/>
      <c r="O93" s="253"/>
      <c r="P93" s="263"/>
      <c r="Q93" s="271"/>
    </row>
    <row r="94" spans="1:17" x14ac:dyDescent="0.3">
      <c r="A94" s="287"/>
      <c r="B94" s="677"/>
      <c r="C94" s="677"/>
      <c r="D94" s="677"/>
      <c r="E94" s="677"/>
      <c r="F94" s="677"/>
      <c r="G94" s="678"/>
      <c r="H94" s="678"/>
      <c r="I94" s="679"/>
      <c r="J94" s="679"/>
      <c r="K94" s="679"/>
      <c r="L94" s="679"/>
      <c r="M94" s="680"/>
      <c r="N94" s="680"/>
      <c r="O94" s="253"/>
      <c r="P94" s="263"/>
      <c r="Q94" s="271"/>
    </row>
    <row r="95" spans="1:17" x14ac:dyDescent="0.3">
      <c r="A95" s="287"/>
      <c r="B95" s="677"/>
      <c r="C95" s="677"/>
      <c r="D95" s="677"/>
      <c r="E95" s="677"/>
      <c r="F95" s="677"/>
      <c r="G95" s="678"/>
      <c r="H95" s="678"/>
      <c r="I95" s="679"/>
      <c r="J95" s="679"/>
      <c r="K95" s="679"/>
      <c r="L95" s="679"/>
      <c r="M95" s="680"/>
      <c r="N95" s="680"/>
      <c r="O95" s="253"/>
      <c r="P95" s="263"/>
      <c r="Q95" s="271"/>
    </row>
    <row r="96" spans="1:17" x14ac:dyDescent="0.3">
      <c r="A96" s="287"/>
      <c r="B96" s="677"/>
      <c r="C96" s="677"/>
      <c r="D96" s="677"/>
      <c r="E96" s="677"/>
      <c r="F96" s="677"/>
      <c r="G96" s="678"/>
      <c r="H96" s="678"/>
      <c r="I96" s="679"/>
      <c r="J96" s="679"/>
      <c r="K96" s="679"/>
      <c r="L96" s="679"/>
      <c r="M96" s="680"/>
      <c r="N96" s="680"/>
      <c r="O96" s="253"/>
      <c r="P96" s="253"/>
      <c r="Q96" s="253"/>
    </row>
    <row r="97" spans="1:17" x14ac:dyDescent="0.3">
      <c r="A97" s="287"/>
      <c r="B97" s="677"/>
      <c r="C97" s="677"/>
      <c r="D97" s="677"/>
      <c r="E97" s="677"/>
      <c r="F97" s="677"/>
      <c r="G97" s="678"/>
      <c r="H97" s="678"/>
      <c r="I97" s="679"/>
      <c r="J97" s="679"/>
      <c r="K97" s="679"/>
      <c r="L97" s="679"/>
      <c r="M97" s="680"/>
      <c r="N97" s="680"/>
      <c r="O97" s="253"/>
      <c r="P97" s="253"/>
      <c r="Q97" s="253"/>
    </row>
    <row r="98" spans="1:17" x14ac:dyDescent="0.3">
      <c r="A98" s="288">
        <v>1</v>
      </c>
      <c r="B98" s="669" t="s">
        <v>319</v>
      </c>
      <c r="C98" s="669"/>
      <c r="D98" s="669"/>
      <c r="E98" s="669"/>
      <c r="F98" s="669"/>
      <c r="G98" s="669"/>
      <c r="H98" s="669"/>
      <c r="I98" s="669"/>
      <c r="J98" s="669"/>
      <c r="K98" s="669"/>
      <c r="L98" s="670"/>
      <c r="M98" s="661"/>
      <c r="N98" s="661"/>
      <c r="O98" s="253"/>
      <c r="P98" s="253"/>
      <c r="Q98" s="253"/>
    </row>
    <row r="99" spans="1:17" x14ac:dyDescent="0.3">
      <c r="A99" s="285"/>
      <c r="B99" s="285"/>
      <c r="C99" s="285"/>
      <c r="D99" s="285"/>
      <c r="E99" s="285"/>
      <c r="F99" s="285"/>
      <c r="G99" s="285"/>
      <c r="H99" s="285"/>
      <c r="I99" s="285"/>
      <c r="J99" s="285"/>
      <c r="K99" s="285"/>
      <c r="L99" s="285"/>
      <c r="M99" s="285"/>
      <c r="N99" s="285"/>
      <c r="O99" s="253"/>
      <c r="P99" s="253"/>
      <c r="Q99" s="253"/>
    </row>
    <row r="100" spans="1:17" x14ac:dyDescent="0.3">
      <c r="A100" s="671" t="s">
        <v>320</v>
      </c>
      <c r="B100" s="671"/>
      <c r="C100" s="671"/>
      <c r="D100" s="671"/>
      <c r="E100" s="671"/>
      <c r="F100" s="671"/>
      <c r="G100" s="671"/>
      <c r="H100" s="671"/>
      <c r="I100" s="671"/>
      <c r="J100" s="671"/>
      <c r="K100" s="671"/>
      <c r="L100" s="671"/>
      <c r="M100" s="671"/>
      <c r="N100" s="671"/>
      <c r="O100" s="253"/>
      <c r="P100" s="253"/>
      <c r="Q100" s="253"/>
    </row>
    <row r="101" spans="1:17" x14ac:dyDescent="0.3">
      <c r="A101" s="672" t="s">
        <v>321</v>
      </c>
      <c r="B101" s="672"/>
      <c r="C101" s="672"/>
      <c r="D101" s="672"/>
      <c r="E101" s="673" t="s">
        <v>119</v>
      </c>
      <c r="F101" s="674"/>
      <c r="G101" s="674"/>
      <c r="H101" s="674"/>
      <c r="I101" s="674"/>
      <c r="J101" s="674"/>
      <c r="K101" s="674"/>
      <c r="L101" s="674"/>
      <c r="M101" s="675" t="s">
        <v>322</v>
      </c>
      <c r="N101" s="676"/>
      <c r="O101" s="253"/>
      <c r="P101" s="253"/>
      <c r="Q101" s="253"/>
    </row>
    <row r="102" spans="1:17" x14ac:dyDescent="0.3">
      <c r="A102" s="664"/>
      <c r="B102" s="665"/>
      <c r="C102" s="665"/>
      <c r="D102" s="666"/>
      <c r="E102" s="664"/>
      <c r="F102" s="665"/>
      <c r="G102" s="665"/>
      <c r="H102" s="665"/>
      <c r="I102" s="665"/>
      <c r="J102" s="665"/>
      <c r="K102" s="665"/>
      <c r="L102" s="665"/>
      <c r="M102" s="667"/>
      <c r="N102" s="668"/>
      <c r="O102" s="253"/>
      <c r="P102" s="253"/>
      <c r="Q102" s="253"/>
    </row>
    <row r="103" spans="1:17" x14ac:dyDescent="0.3">
      <c r="A103" s="664"/>
      <c r="B103" s="665"/>
      <c r="C103" s="665"/>
      <c r="D103" s="666"/>
      <c r="E103" s="664"/>
      <c r="F103" s="665"/>
      <c r="G103" s="665"/>
      <c r="H103" s="665"/>
      <c r="I103" s="665"/>
      <c r="J103" s="665"/>
      <c r="K103" s="665"/>
      <c r="L103" s="665"/>
      <c r="M103" s="667"/>
      <c r="N103" s="668"/>
      <c r="O103" s="253"/>
      <c r="P103" s="253"/>
      <c r="Q103" s="253"/>
    </row>
    <row r="104" spans="1:17" ht="15" thickBot="1" x14ac:dyDescent="0.35">
      <c r="A104" s="661" t="s">
        <v>414</v>
      </c>
      <c r="B104" s="661"/>
      <c r="C104" s="661"/>
      <c r="D104" s="661"/>
      <c r="E104" s="661"/>
      <c r="F104" s="661"/>
      <c r="G104" s="661"/>
      <c r="H104" s="661"/>
      <c r="I104" s="661"/>
      <c r="J104" s="661"/>
      <c r="K104" s="661"/>
      <c r="L104" s="661"/>
      <c r="M104" s="823">
        <f>SUM(K49+K50)</f>
        <v>2083.41</v>
      </c>
      <c r="N104" s="824"/>
    </row>
    <row r="105" spans="1:17" ht="15" thickBot="1" x14ac:dyDescent="0.35">
      <c r="K105" s="335"/>
      <c r="L105" s="336">
        <v>0.5</v>
      </c>
      <c r="M105" s="821">
        <f>M104*50/100</f>
        <v>1041.7049999999999</v>
      </c>
      <c r="N105" s="822"/>
      <c r="O105" s="335"/>
    </row>
    <row r="106" spans="1:17" x14ac:dyDescent="0.3">
      <c r="M106" s="334"/>
      <c r="N106" s="333"/>
    </row>
    <row r="107" spans="1:17" x14ac:dyDescent="0.3">
      <c r="A107" s="289" t="s">
        <v>444</v>
      </c>
      <c r="B107" s="289"/>
      <c r="C107" s="289"/>
      <c r="D107" s="289"/>
      <c r="E107" s="289"/>
      <c r="F107" s="289"/>
      <c r="G107" s="289"/>
      <c r="H107" s="289"/>
      <c r="I107" s="289"/>
      <c r="J107" s="289"/>
      <c r="K107" s="289"/>
      <c r="L107" s="289"/>
      <c r="M107" s="289"/>
      <c r="N107" s="289"/>
    </row>
    <row r="108" spans="1:17" x14ac:dyDescent="0.3">
      <c r="A108" s="289" t="s">
        <v>445</v>
      </c>
      <c r="B108" s="289"/>
      <c r="C108" s="289"/>
      <c r="D108" s="289"/>
      <c r="E108" s="289"/>
      <c r="F108" s="289"/>
      <c r="G108" s="289"/>
      <c r="H108" s="289"/>
      <c r="I108" s="289"/>
      <c r="J108" s="289"/>
      <c r="K108" s="289"/>
      <c r="L108" s="289"/>
      <c r="M108" s="289"/>
      <c r="N108" s="289"/>
    </row>
    <row r="109" spans="1:17" x14ac:dyDescent="0.3">
      <c r="A109" s="289" t="s">
        <v>446</v>
      </c>
      <c r="B109" s="290"/>
      <c r="C109" s="290"/>
      <c r="D109" s="290"/>
      <c r="E109" s="290"/>
      <c r="F109" s="290"/>
      <c r="G109" s="290"/>
      <c r="H109" s="290"/>
      <c r="I109" s="290"/>
      <c r="J109" s="290"/>
      <c r="K109" s="290"/>
      <c r="L109" s="290"/>
      <c r="M109" s="290"/>
      <c r="N109" s="290"/>
    </row>
    <row r="110" spans="1:17" x14ac:dyDescent="0.3">
      <c r="A110" s="289" t="s">
        <v>447</v>
      </c>
      <c r="B110" s="290"/>
      <c r="C110" s="290"/>
      <c r="D110" s="290"/>
      <c r="E110" s="290"/>
      <c r="F110" s="290"/>
      <c r="G110" s="290"/>
      <c r="H110" s="290"/>
      <c r="I110" s="290"/>
      <c r="J110" s="290"/>
      <c r="K110" s="290"/>
      <c r="L110" s="290"/>
      <c r="M110" s="290"/>
      <c r="N110" s="290"/>
    </row>
    <row r="65457" spans="183:187" x14ac:dyDescent="0.3">
      <c r="GA65457" s="255" t="s">
        <v>323</v>
      </c>
      <c r="GB65457" s="255" t="s">
        <v>324</v>
      </c>
      <c r="GC65457" s="255" t="s">
        <v>325</v>
      </c>
      <c r="GD65457" s="255" t="s">
        <v>326</v>
      </c>
      <c r="GE65457" s="255" t="s">
        <v>327</v>
      </c>
    </row>
    <row r="65458" spans="183:187" x14ac:dyDescent="0.3">
      <c r="GA65458" s="255" t="s">
        <v>415</v>
      </c>
      <c r="GB65458" s="255">
        <v>0</v>
      </c>
      <c r="GC65458" s="255" t="s">
        <v>416</v>
      </c>
      <c r="GD65458" s="255" t="e">
        <v>#REF!</v>
      </c>
      <c r="GE65458" s="255" t="e">
        <v>#REF!</v>
      </c>
    </row>
  </sheetData>
  <mergeCells count="210">
    <mergeCell ref="A6:B6"/>
    <mergeCell ref="C6:N6"/>
    <mergeCell ref="A7:D7"/>
    <mergeCell ref="E7:H7"/>
    <mergeCell ref="I7:N7"/>
    <mergeCell ref="A8:D9"/>
    <mergeCell ref="E8:H9"/>
    <mergeCell ref="I8:N9"/>
    <mergeCell ref="A1:N1"/>
    <mergeCell ref="A3:D3"/>
    <mergeCell ref="E3:N3"/>
    <mergeCell ref="A4:D5"/>
    <mergeCell ref="E4:H5"/>
    <mergeCell ref="I4:L5"/>
    <mergeCell ref="M4:N5"/>
    <mergeCell ref="A12:D12"/>
    <mergeCell ref="E12:H12"/>
    <mergeCell ref="I12:J12"/>
    <mergeCell ref="K12:L12"/>
    <mergeCell ref="M12:N12"/>
    <mergeCell ref="A13:B13"/>
    <mergeCell ref="C13:N13"/>
    <mergeCell ref="A10:D11"/>
    <mergeCell ref="E10:H11"/>
    <mergeCell ref="I10:N10"/>
    <mergeCell ref="I11:J11"/>
    <mergeCell ref="K11:L11"/>
    <mergeCell ref="M11:N11"/>
    <mergeCell ref="A24:B24"/>
    <mergeCell ref="D24:E24"/>
    <mergeCell ref="G24:H24"/>
    <mergeCell ref="J24:K24"/>
    <mergeCell ref="M24:N24"/>
    <mergeCell ref="P24:Q24"/>
    <mergeCell ref="A14:B21"/>
    <mergeCell ref="C14:N21"/>
    <mergeCell ref="A22:B22"/>
    <mergeCell ref="C22:N22"/>
    <mergeCell ref="A23:B23"/>
    <mergeCell ref="C23:N23"/>
    <mergeCell ref="B29:G29"/>
    <mergeCell ref="I29:N29"/>
    <mergeCell ref="A31:N31"/>
    <mergeCell ref="A32:H32"/>
    <mergeCell ref="I32:J32"/>
    <mergeCell ref="K32:L32"/>
    <mergeCell ref="M32:N32"/>
    <mergeCell ref="A25:N25"/>
    <mergeCell ref="B26:G26"/>
    <mergeCell ref="I26:N26"/>
    <mergeCell ref="B27:G27"/>
    <mergeCell ref="I27:N27"/>
    <mergeCell ref="B28:G28"/>
    <mergeCell ref="I28:N28"/>
    <mergeCell ref="I37:J38"/>
    <mergeCell ref="K37:L38"/>
    <mergeCell ref="M37:N38"/>
    <mergeCell ref="I39:J40"/>
    <mergeCell ref="K39:L40"/>
    <mergeCell ref="M39:N40"/>
    <mergeCell ref="I33:J34"/>
    <mergeCell ref="K33:L34"/>
    <mergeCell ref="M33:N34"/>
    <mergeCell ref="I35:J36"/>
    <mergeCell ref="K35:L36"/>
    <mergeCell ref="M35:N36"/>
    <mergeCell ref="A44:H44"/>
    <mergeCell ref="I44:J44"/>
    <mergeCell ref="K44:L44"/>
    <mergeCell ref="M44:N44"/>
    <mergeCell ref="A45:H45"/>
    <mergeCell ref="I45:J45"/>
    <mergeCell ref="K45:L45"/>
    <mergeCell ref="M45:N45"/>
    <mergeCell ref="I41:J42"/>
    <mergeCell ref="K41:L42"/>
    <mergeCell ref="M41:N42"/>
    <mergeCell ref="A43:H43"/>
    <mergeCell ref="I43:J43"/>
    <mergeCell ref="K43:L43"/>
    <mergeCell ref="M43:N43"/>
    <mergeCell ref="A48:H48"/>
    <mergeCell ref="I48:J48"/>
    <mergeCell ref="K48:L48"/>
    <mergeCell ref="M48:N48"/>
    <mergeCell ref="A49:H49"/>
    <mergeCell ref="I49:J49"/>
    <mergeCell ref="K49:L49"/>
    <mergeCell ref="M49:N49"/>
    <mergeCell ref="A46:H46"/>
    <mergeCell ref="I46:J46"/>
    <mergeCell ref="K46:L46"/>
    <mergeCell ref="M46:N46"/>
    <mergeCell ref="A47:H47"/>
    <mergeCell ref="I47:J47"/>
    <mergeCell ref="K47:L47"/>
    <mergeCell ref="M47:N47"/>
    <mergeCell ref="A52:H52"/>
    <mergeCell ref="I52:J52"/>
    <mergeCell ref="K52:L52"/>
    <mergeCell ref="M52:N52"/>
    <mergeCell ref="A53:H53"/>
    <mergeCell ref="I53:J53"/>
    <mergeCell ref="K53:L53"/>
    <mergeCell ref="M53:N53"/>
    <mergeCell ref="A50:H50"/>
    <mergeCell ref="I50:J50"/>
    <mergeCell ref="K50:L50"/>
    <mergeCell ref="M50:N50"/>
    <mergeCell ref="A51:H51"/>
    <mergeCell ref="I51:J51"/>
    <mergeCell ref="K51:L51"/>
    <mergeCell ref="M51:N51"/>
    <mergeCell ref="A57:N57"/>
    <mergeCell ref="A58:B58"/>
    <mergeCell ref="A59:B60"/>
    <mergeCell ref="A61:B62"/>
    <mergeCell ref="A63:B64"/>
    <mergeCell ref="A65:B66"/>
    <mergeCell ref="A54:H54"/>
    <mergeCell ref="I54:J54"/>
    <mergeCell ref="K54:L54"/>
    <mergeCell ref="M54:N54"/>
    <mergeCell ref="A55:H55"/>
    <mergeCell ref="I55:J55"/>
    <mergeCell ref="K55:L55"/>
    <mergeCell ref="M55:N55"/>
    <mergeCell ref="A77:B79"/>
    <mergeCell ref="C77:G79"/>
    <mergeCell ref="H77:I79"/>
    <mergeCell ref="J77:N79"/>
    <mergeCell ref="A80:G80"/>
    <mergeCell ref="H80:N80"/>
    <mergeCell ref="A67:B68"/>
    <mergeCell ref="A69:B70"/>
    <mergeCell ref="A73:G73"/>
    <mergeCell ref="H73:N73"/>
    <mergeCell ref="A74:B76"/>
    <mergeCell ref="C74:G76"/>
    <mergeCell ref="H74:I76"/>
    <mergeCell ref="J74:N76"/>
    <mergeCell ref="A88:N88"/>
    <mergeCell ref="B89:F89"/>
    <mergeCell ref="G89:H89"/>
    <mergeCell ref="I89:J89"/>
    <mergeCell ref="K89:L89"/>
    <mergeCell ref="M89:N89"/>
    <mergeCell ref="A81:B83"/>
    <mergeCell ref="C81:G83"/>
    <mergeCell ref="H81:I83"/>
    <mergeCell ref="J81:N83"/>
    <mergeCell ref="A84:B86"/>
    <mergeCell ref="C84:G86"/>
    <mergeCell ref="H84:I86"/>
    <mergeCell ref="J84:N86"/>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8:L98"/>
    <mergeCell ref="M98:N98"/>
    <mergeCell ref="A100:N100"/>
    <mergeCell ref="A101:D101"/>
    <mergeCell ref="E101:L101"/>
    <mergeCell ref="M101:N101"/>
    <mergeCell ref="B96:F96"/>
    <mergeCell ref="G96:H96"/>
    <mergeCell ref="I96:J96"/>
    <mergeCell ref="K96:L96"/>
    <mergeCell ref="M96:N96"/>
    <mergeCell ref="B97:F97"/>
    <mergeCell ref="G97:H97"/>
    <mergeCell ref="I97:J97"/>
    <mergeCell ref="K97:L97"/>
    <mergeCell ref="M97:N97"/>
    <mergeCell ref="M105:N105"/>
    <mergeCell ref="A104:L104"/>
    <mergeCell ref="M104:N104"/>
    <mergeCell ref="A102:D102"/>
    <mergeCell ref="E102:L102"/>
    <mergeCell ref="M102:N102"/>
    <mergeCell ref="A103:D103"/>
    <mergeCell ref="E103:L103"/>
    <mergeCell ref="M103:N103"/>
  </mergeCells>
  <pageMargins left="0.7" right="0.7" top="0.75" bottom="0.75" header="0.3" footer="0.3"/>
  <pageSetup paperSize="9" scale="84" orientation="portrait" horizontalDpi="4294967295" verticalDpi="4294967295" r:id="rId1"/>
  <rowBreaks count="2" manualBreakCount="2">
    <brk id="30" max="16383" man="1"/>
    <brk id="87" max="1638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4</vt:i4>
      </vt:variant>
    </vt:vector>
  </HeadingPairs>
  <TitlesOfParts>
    <vt:vector size="11" baseType="lpstr">
      <vt:lpstr>Schema Generale</vt:lpstr>
      <vt:lpstr>Organizzazione</vt:lpstr>
      <vt:lpstr>Caratteristiche</vt:lpstr>
      <vt:lpstr>Economico Patrimoniale</vt:lpstr>
      <vt:lpstr>Missione programma processo</vt:lpstr>
      <vt:lpstr>Obiettivo 1</vt:lpstr>
      <vt:lpstr>Obiettivo 2</vt:lpstr>
      <vt:lpstr>Caratteristiche!Area_stampa</vt:lpstr>
      <vt:lpstr>'Economico Patrimoniale'!Area_stampa</vt:lpstr>
      <vt:lpstr>Organizzazione!Area_stampa</vt:lpstr>
      <vt:lpstr>'Schema Generale'!Area_stampa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2018-04-23T07:21:19Z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fIDOlimpoDoc">
    <vt:lpwstr>34115-109336</vt:lpwstr>
  </property>
</Properties>
</file>